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345" windowHeight="4575"/>
  </bookViews>
  <sheets>
    <sheet name="Аркуш1" sheetId="1" r:id="rId1"/>
  </sheets>
  <definedNames>
    <definedName name="_xlnm._FilterDatabase" localSheetId="0" hidden="1">Аркуш1!$A$3:$XCO$1225</definedName>
    <definedName name="_xlnm.Print_Titles" localSheetId="0">Аркуш1!$3:$3</definedName>
    <definedName name="_xlnm.Print_Area" localSheetId="0">Аркуш1!$A$1:$P$1225</definedName>
  </definedNames>
  <calcPr calcId="162913"/>
</workbook>
</file>

<file path=xl/calcChain.xml><?xml version="1.0" encoding="utf-8"?>
<calcChain xmlns="http://schemas.openxmlformats.org/spreadsheetml/2006/main">
  <c r="B6" i="1"/>
  <c r="G687" l="1"/>
  <c r="B5" l="1"/>
  <c r="B4" s="1"/>
  <c r="O185"/>
  <c r="N184"/>
  <c r="G184"/>
  <c r="H184"/>
  <c r="I184"/>
  <c r="J184"/>
  <c r="K184"/>
  <c r="L184"/>
  <c r="M184"/>
  <c r="B7"/>
  <c r="H747"/>
  <c r="I747"/>
  <c r="J747"/>
  <c r="K747"/>
  <c r="L747"/>
  <c r="M747"/>
  <c r="N747"/>
  <c r="G747"/>
  <c r="H510"/>
  <c r="I510"/>
  <c r="J510"/>
  <c r="K510"/>
  <c r="L510"/>
  <c r="M510"/>
  <c r="N510"/>
  <c r="G510"/>
  <c r="B430"/>
  <c r="G342"/>
  <c r="H342"/>
  <c r="I342"/>
  <c r="J342"/>
  <c r="K342"/>
  <c r="L342"/>
  <c r="M342"/>
  <c r="N342"/>
  <c r="G227"/>
  <c r="G169"/>
  <c r="H169"/>
  <c r="I169"/>
  <c r="J169"/>
  <c r="K169"/>
  <c r="L169"/>
  <c r="M169"/>
  <c r="N169"/>
  <c r="L217"/>
  <c r="O217" s="1"/>
  <c r="O264"/>
  <c r="O799"/>
  <c r="O798"/>
  <c r="O958"/>
  <c r="O367"/>
  <c r="O1215"/>
  <c r="O1200"/>
  <c r="O1150"/>
  <c r="O1102"/>
  <c r="O1042"/>
  <c r="O991"/>
  <c r="O962"/>
  <c r="B962"/>
  <c r="B963" s="1"/>
  <c r="O887"/>
  <c r="O797"/>
  <c r="O764"/>
  <c r="O693"/>
  <c r="O672"/>
  <c r="O612"/>
  <c r="O568"/>
  <c r="O484"/>
  <c r="O402"/>
  <c r="O379"/>
  <c r="B341"/>
  <c r="O325"/>
  <c r="O279"/>
  <c r="O259"/>
  <c r="O216"/>
  <c r="O188"/>
  <c r="B188"/>
  <c r="B189" s="1"/>
  <c r="O182"/>
  <c r="O172"/>
  <c r="O167"/>
  <c r="O124"/>
  <c r="O94"/>
  <c r="O36"/>
  <c r="O59" l="1"/>
  <c r="J492"/>
  <c r="J321" l="1"/>
  <c r="I457"/>
  <c r="J601"/>
  <c r="J295"/>
  <c r="J294" l="1"/>
  <c r="J913"/>
  <c r="J903" l="1"/>
  <c r="J481"/>
  <c r="J496"/>
  <c r="I282" l="1"/>
  <c r="I283"/>
  <c r="I291"/>
  <c r="J415"/>
  <c r="J897"/>
  <c r="J912"/>
  <c r="J896"/>
  <c r="J907"/>
  <c r="J910"/>
  <c r="G676" l="1"/>
  <c r="G422"/>
  <c r="G505"/>
  <c r="G608"/>
  <c r="G335"/>
  <c r="H335"/>
  <c r="G272"/>
  <c r="G226" s="1"/>
  <c r="H272"/>
  <c r="G391"/>
  <c r="G298"/>
  <c r="H8"/>
  <c r="H83"/>
  <c r="H110"/>
  <c r="H164"/>
  <c r="H173"/>
  <c r="H186"/>
  <c r="H191"/>
  <c r="H227"/>
  <c r="H275"/>
  <c r="H298"/>
  <c r="H380"/>
  <c r="H391"/>
  <c r="H417"/>
  <c r="H422"/>
  <c r="H431"/>
  <c r="H505"/>
  <c r="H570"/>
  <c r="H608"/>
  <c r="H616"/>
  <c r="H631"/>
  <c r="H687"/>
  <c r="I687"/>
  <c r="J687"/>
  <c r="K687"/>
  <c r="L687"/>
  <c r="M687"/>
  <c r="N687"/>
  <c r="G1135"/>
  <c r="H1180"/>
  <c r="I1180"/>
  <c r="J1180"/>
  <c r="K1180"/>
  <c r="L1180"/>
  <c r="M1180"/>
  <c r="N1180"/>
  <c r="G1180"/>
  <c r="H1205"/>
  <c r="I1205"/>
  <c r="J1205"/>
  <c r="K1205"/>
  <c r="L1205"/>
  <c r="M1205"/>
  <c r="N1205"/>
  <c r="G1205"/>
  <c r="I298"/>
  <c r="J298"/>
  <c r="K298"/>
  <c r="L298"/>
  <c r="M298"/>
  <c r="N298"/>
  <c r="G8"/>
  <c r="G83"/>
  <c r="G110"/>
  <c r="G164"/>
  <c r="G173"/>
  <c r="G186"/>
  <c r="G191"/>
  <c r="G275"/>
  <c r="G380"/>
  <c r="G417"/>
  <c r="G431"/>
  <c r="G570"/>
  <c r="G616"/>
  <c r="G631"/>
  <c r="G682"/>
  <c r="G695"/>
  <c r="G700"/>
  <c r="G718"/>
  <c r="G732"/>
  <c r="G737"/>
  <c r="G766"/>
  <c r="G803"/>
  <c r="G808"/>
  <c r="G816"/>
  <c r="G820"/>
  <c r="G829"/>
  <c r="G846"/>
  <c r="G850"/>
  <c r="G871"/>
  <c r="G881"/>
  <c r="G892"/>
  <c r="G917"/>
  <c r="G920"/>
  <c r="G928"/>
  <c r="G932"/>
  <c r="G938"/>
  <c r="G943"/>
  <c r="G953"/>
  <c r="G960"/>
  <c r="G965"/>
  <c r="G975"/>
  <c r="G980"/>
  <c r="G1009"/>
  <c r="G1044"/>
  <c r="G1051"/>
  <c r="G1117"/>
  <c r="G1119"/>
  <c r="G1127"/>
  <c r="G1167"/>
  <c r="B390"/>
  <c r="B1050"/>
  <c r="P1118"/>
  <c r="O1118"/>
  <c r="H1117"/>
  <c r="I1117"/>
  <c r="J1117"/>
  <c r="K1117"/>
  <c r="L1117"/>
  <c r="M1117"/>
  <c r="N1117"/>
  <c r="B1182"/>
  <c r="B1183" s="1"/>
  <c r="B1184" s="1"/>
  <c r="B1185" s="1"/>
  <c r="B1186" s="1"/>
  <c r="B1187" s="1"/>
  <c r="B1188" s="1"/>
  <c r="B1189" s="1"/>
  <c r="B1190" s="1"/>
  <c r="B1191" s="1"/>
  <c r="B1192" s="1"/>
  <c r="B1193" s="1"/>
  <c r="B1194" s="1"/>
  <c r="B1195" s="1"/>
  <c r="B1196" s="1"/>
  <c r="B1197" s="1"/>
  <c r="B1198" s="1"/>
  <c r="B1199" s="1"/>
  <c r="H1167"/>
  <c r="I1167"/>
  <c r="J1167"/>
  <c r="K1167"/>
  <c r="L1167"/>
  <c r="M1167"/>
  <c r="N1167"/>
  <c r="B1169"/>
  <c r="B1170" s="1"/>
  <c r="B1171" s="1"/>
  <c r="B1172" s="1"/>
  <c r="B1173" s="1"/>
  <c r="B1174" s="1"/>
  <c r="B1175" s="1"/>
  <c r="B1176" s="1"/>
  <c r="B1177" s="1"/>
  <c r="B1178" s="1"/>
  <c r="B1179" s="1"/>
  <c r="H1135"/>
  <c r="I1135"/>
  <c r="J1135"/>
  <c r="K1135"/>
  <c r="L1135"/>
  <c r="M1135"/>
  <c r="N1135"/>
  <c r="B1134"/>
  <c r="P1166"/>
  <c r="B1137"/>
  <c r="B1138" s="1"/>
  <c r="B1139" s="1"/>
  <c r="B1140" s="1"/>
  <c r="B1141" s="1"/>
  <c r="B1142" s="1"/>
  <c r="B1143" s="1"/>
  <c r="B1144" s="1"/>
  <c r="B1145" s="1"/>
  <c r="B1146" s="1"/>
  <c r="B1147" s="1"/>
  <c r="B1148" s="1"/>
  <c r="B1149" s="1"/>
  <c r="G5" l="1"/>
  <c r="H5"/>
  <c r="B1200"/>
  <c r="B1201" s="1"/>
  <c r="B1202" s="1"/>
  <c r="B1203" s="1"/>
  <c r="B1204" s="1"/>
  <c r="B1150"/>
  <c r="B1151" s="1"/>
  <c r="B1152" s="1"/>
  <c r="B1153" s="1"/>
  <c r="B1154" s="1"/>
  <c r="B1155" s="1"/>
  <c r="B1156" s="1"/>
  <c r="B1157" s="1"/>
  <c r="B1158" s="1"/>
  <c r="B1159" s="1"/>
  <c r="B1160" s="1"/>
  <c r="H430"/>
  <c r="G7"/>
  <c r="H569"/>
  <c r="H341"/>
  <c r="H226"/>
  <c r="G390"/>
  <c r="H390"/>
  <c r="H297"/>
  <c r="G765"/>
  <c r="G686"/>
  <c r="G1050"/>
  <c r="G430"/>
  <c r="G341"/>
  <c r="G849"/>
  <c r="G569"/>
  <c r="G1008"/>
  <c r="G891"/>
  <c r="G736"/>
  <c r="G630"/>
  <c r="G297"/>
  <c r="G6"/>
  <c r="G1134"/>
  <c r="O1166"/>
  <c r="H1127" l="1"/>
  <c r="I1127"/>
  <c r="J1127"/>
  <c r="K1127"/>
  <c r="L1127"/>
  <c r="M1127"/>
  <c r="N1127"/>
  <c r="P1133"/>
  <c r="O1133"/>
  <c r="P1132"/>
  <c r="O1132"/>
  <c r="H1119"/>
  <c r="I1119"/>
  <c r="J1119"/>
  <c r="K1119"/>
  <c r="L1119"/>
  <c r="M1119"/>
  <c r="N1119"/>
  <c r="B1122"/>
  <c r="B1123" s="1"/>
  <c r="B1124" s="1"/>
  <c r="B1125" s="1"/>
  <c r="B1126" s="1"/>
  <c r="H1051"/>
  <c r="I1051"/>
  <c r="J1051"/>
  <c r="K1051"/>
  <c r="L1051"/>
  <c r="M1051"/>
  <c r="N1051"/>
  <c r="P1071"/>
  <c r="O1071"/>
  <c r="B1053"/>
  <c r="B1054" s="1"/>
  <c r="B1055" s="1"/>
  <c r="B1056" s="1"/>
  <c r="B1057" s="1"/>
  <c r="B1058" s="1"/>
  <c r="B1059" s="1"/>
  <c r="B1060" s="1"/>
  <c r="B1061" s="1"/>
  <c r="B1062" s="1"/>
  <c r="B1063" s="1"/>
  <c r="B1064" s="1"/>
  <c r="B1065" s="1"/>
  <c r="B1066" s="1"/>
  <c r="B1067" s="1"/>
  <c r="B1068" s="1"/>
  <c r="B1069" s="1"/>
  <c r="B1070" s="1"/>
  <c r="B1071" s="1"/>
  <c r="B1072" s="1"/>
  <c r="B1073" s="1"/>
  <c r="B1074" s="1"/>
  <c r="H1044"/>
  <c r="I1044"/>
  <c r="J1044"/>
  <c r="K1044"/>
  <c r="L1044"/>
  <c r="M1044"/>
  <c r="N1044"/>
  <c r="B1046"/>
  <c r="B1047" s="1"/>
  <c r="B1048" s="1"/>
  <c r="B1049" s="1"/>
  <c r="H1009"/>
  <c r="I1009"/>
  <c r="J1009"/>
  <c r="K1009"/>
  <c r="L1009"/>
  <c r="M1009"/>
  <c r="N1009"/>
  <c r="P1043"/>
  <c r="O1043"/>
  <c r="P1039"/>
  <c r="O1039"/>
  <c r="B1011"/>
  <c r="B1012" s="1"/>
  <c r="B1013" s="1"/>
  <c r="B1014" s="1"/>
  <c r="B1015" s="1"/>
  <c r="B1016" s="1"/>
  <c r="B1017" s="1"/>
  <c r="B1018" s="1"/>
  <c r="B1019" s="1"/>
  <c r="B1020" s="1"/>
  <c r="B1021" s="1"/>
  <c r="B1022" s="1"/>
  <c r="B1023" s="1"/>
  <c r="B1024" s="1"/>
  <c r="B1025" s="1"/>
  <c r="B1026" s="1"/>
  <c r="B1027" s="1"/>
  <c r="B1028" s="1"/>
  <c r="B1029" s="1"/>
  <c r="B1030" s="1"/>
  <c r="B1031" s="1"/>
  <c r="B1032" s="1"/>
  <c r="B1033" s="1"/>
  <c r="B1034" s="1"/>
  <c r="B1035" s="1"/>
  <c r="B1036" s="1"/>
  <c r="B1037" s="1"/>
  <c r="B1038" s="1"/>
  <c r="B1039" s="1"/>
  <c r="B1040" s="1"/>
  <c r="B1041" s="1"/>
  <c r="B1042" s="1"/>
  <c r="B1043" s="1"/>
  <c r="M1050" l="1"/>
  <c r="I1050"/>
  <c r="N1050"/>
  <c r="J1050"/>
  <c r="H1050"/>
  <c r="K1050"/>
  <c r="L1050"/>
  <c r="H980"/>
  <c r="I980"/>
  <c r="J980"/>
  <c r="K980"/>
  <c r="L980"/>
  <c r="M980"/>
  <c r="N980"/>
  <c r="B982"/>
  <c r="B983" s="1"/>
  <c r="B984" s="1"/>
  <c r="B985" s="1"/>
  <c r="B986" s="1"/>
  <c r="B987" s="1"/>
  <c r="B988" s="1"/>
  <c r="B989" s="1"/>
  <c r="B990" s="1"/>
  <c r="H975"/>
  <c r="I975"/>
  <c r="J975"/>
  <c r="K975"/>
  <c r="L975"/>
  <c r="M975"/>
  <c r="N975"/>
  <c r="P979"/>
  <c r="O979"/>
  <c r="H965"/>
  <c r="I965"/>
  <c r="J965"/>
  <c r="K965"/>
  <c r="L965"/>
  <c r="M965"/>
  <c r="N965"/>
  <c r="H960"/>
  <c r="I960"/>
  <c r="J960"/>
  <c r="K960"/>
  <c r="L960"/>
  <c r="M960"/>
  <c r="N960"/>
  <c r="P964"/>
  <c r="O964"/>
  <c r="H953"/>
  <c r="I953"/>
  <c r="J953"/>
  <c r="K953"/>
  <c r="L953"/>
  <c r="M953"/>
  <c r="N953"/>
  <c r="H943"/>
  <c r="I943"/>
  <c r="J943"/>
  <c r="K943"/>
  <c r="L943"/>
  <c r="M943"/>
  <c r="N943"/>
  <c r="P959"/>
  <c r="O959"/>
  <c r="B940"/>
  <c r="B941" s="1"/>
  <c r="B942" s="1"/>
  <c r="H938"/>
  <c r="I938"/>
  <c r="J938"/>
  <c r="K938"/>
  <c r="L938"/>
  <c r="M938"/>
  <c r="N938"/>
  <c r="H932"/>
  <c r="I932"/>
  <c r="J932"/>
  <c r="K932"/>
  <c r="L932"/>
  <c r="M932"/>
  <c r="N932"/>
  <c r="H928"/>
  <c r="I928"/>
  <c r="J928"/>
  <c r="K928"/>
  <c r="L928"/>
  <c r="M928"/>
  <c r="N928"/>
  <c r="B930"/>
  <c r="B931" s="1"/>
  <c r="H920"/>
  <c r="I920"/>
  <c r="J920"/>
  <c r="K920"/>
  <c r="L920"/>
  <c r="M920"/>
  <c r="N920"/>
  <c r="B922"/>
  <c r="B923" s="1"/>
  <c r="H917"/>
  <c r="I917"/>
  <c r="J917"/>
  <c r="K917"/>
  <c r="L917"/>
  <c r="M917"/>
  <c r="N917"/>
  <c r="H892"/>
  <c r="I892"/>
  <c r="J892"/>
  <c r="K892"/>
  <c r="L892"/>
  <c r="M892"/>
  <c r="N892"/>
  <c r="H881"/>
  <c r="I881"/>
  <c r="J881"/>
  <c r="K881"/>
  <c r="L881"/>
  <c r="M881"/>
  <c r="N881"/>
  <c r="H871"/>
  <c r="I871"/>
  <c r="J871"/>
  <c r="K871"/>
  <c r="L871"/>
  <c r="M871"/>
  <c r="N871"/>
  <c r="B849"/>
  <c r="H850"/>
  <c r="I850"/>
  <c r="J850"/>
  <c r="K850"/>
  <c r="L850"/>
  <c r="M850"/>
  <c r="N850"/>
  <c r="B852"/>
  <c r="H846"/>
  <c r="I846"/>
  <c r="J846"/>
  <c r="K846"/>
  <c r="L846"/>
  <c r="M846"/>
  <c r="N846"/>
  <c r="P848"/>
  <c r="O848"/>
  <c r="B848"/>
  <c r="H829"/>
  <c r="I829"/>
  <c r="J829"/>
  <c r="K829"/>
  <c r="L829"/>
  <c r="M829"/>
  <c r="N829"/>
  <c r="H820"/>
  <c r="I820"/>
  <c r="J820"/>
  <c r="K820"/>
  <c r="L820"/>
  <c r="M820"/>
  <c r="N820"/>
  <c r="B822"/>
  <c r="B823" s="1"/>
  <c r="B824" s="1"/>
  <c r="B825" s="1"/>
  <c r="B826" s="1"/>
  <c r="B827" s="1"/>
  <c r="B828" s="1"/>
  <c r="H816"/>
  <c r="I816"/>
  <c r="J816"/>
  <c r="K816"/>
  <c r="L816"/>
  <c r="M816"/>
  <c r="N816"/>
  <c r="I808"/>
  <c r="J808"/>
  <c r="K808"/>
  <c r="L808"/>
  <c r="M808"/>
  <c r="N808"/>
  <c r="H808"/>
  <c r="B810"/>
  <c r="B811" s="1"/>
  <c r="I803"/>
  <c r="J803"/>
  <c r="K803"/>
  <c r="L803"/>
  <c r="M803"/>
  <c r="N803"/>
  <c r="H803"/>
  <c r="H766"/>
  <c r="I766"/>
  <c r="J766"/>
  <c r="K766"/>
  <c r="L766"/>
  <c r="M766"/>
  <c r="N766"/>
  <c r="B736"/>
  <c r="B749"/>
  <c r="B750" s="1"/>
  <c r="B751" s="1"/>
  <c r="B752" s="1"/>
  <c r="B753" s="1"/>
  <c r="B754" s="1"/>
  <c r="B755" s="1"/>
  <c r="B756" s="1"/>
  <c r="B757" s="1"/>
  <c r="B758" s="1"/>
  <c r="B759" s="1"/>
  <c r="B760" s="1"/>
  <c r="B761" s="1"/>
  <c r="B762" s="1"/>
  <c r="B763" s="1"/>
  <c r="B764" s="1"/>
  <c r="H737"/>
  <c r="I737"/>
  <c r="J737"/>
  <c r="K737"/>
  <c r="L737"/>
  <c r="M737"/>
  <c r="N737"/>
  <c r="B739"/>
  <c r="B740" s="1"/>
  <c r="B741" s="1"/>
  <c r="B742" s="1"/>
  <c r="B743" s="1"/>
  <c r="B744" s="1"/>
  <c r="B745" s="1"/>
  <c r="B746" s="1"/>
  <c r="B686"/>
  <c r="H732"/>
  <c r="I732"/>
  <c r="J732"/>
  <c r="K732"/>
  <c r="L732"/>
  <c r="M732"/>
  <c r="N732"/>
  <c r="H718"/>
  <c r="I718"/>
  <c r="J718"/>
  <c r="K718"/>
  <c r="L718"/>
  <c r="M718"/>
  <c r="N718"/>
  <c r="P726"/>
  <c r="O726"/>
  <c r="B720"/>
  <c r="H700"/>
  <c r="I700"/>
  <c r="J700"/>
  <c r="K700"/>
  <c r="L700"/>
  <c r="M700"/>
  <c r="N700"/>
  <c r="B702"/>
  <c r="B703" s="1"/>
  <c r="B704" s="1"/>
  <c r="B705" s="1"/>
  <c r="B706" s="1"/>
  <c r="B707" s="1"/>
  <c r="B708" s="1"/>
  <c r="B709" s="1"/>
  <c r="B710" s="1"/>
  <c r="B711" s="1"/>
  <c r="B712" s="1"/>
  <c r="B713" s="1"/>
  <c r="B714" s="1"/>
  <c r="B715" s="1"/>
  <c r="B716" s="1"/>
  <c r="B717" s="1"/>
  <c r="H695"/>
  <c r="I695"/>
  <c r="J695"/>
  <c r="K695"/>
  <c r="L695"/>
  <c r="M695"/>
  <c r="N695"/>
  <c r="P694"/>
  <c r="O694"/>
  <c r="B689"/>
  <c r="B690" s="1"/>
  <c r="B691" s="1"/>
  <c r="B692" s="1"/>
  <c r="B693" s="1"/>
  <c r="B694" s="1"/>
  <c r="H682"/>
  <c r="I682"/>
  <c r="J682"/>
  <c r="K682"/>
  <c r="L682"/>
  <c r="M682"/>
  <c r="N682"/>
  <c r="H676"/>
  <c r="I631"/>
  <c r="J631"/>
  <c r="K631"/>
  <c r="L631"/>
  <c r="M631"/>
  <c r="N631"/>
  <c r="P657"/>
  <c r="O657"/>
  <c r="B633"/>
  <c r="B634" s="1"/>
  <c r="B635" s="1"/>
  <c r="B636" s="1"/>
  <c r="B637" s="1"/>
  <c r="B638" s="1"/>
  <c r="B639" s="1"/>
  <c r="B640" s="1"/>
  <c r="B641" s="1"/>
  <c r="B642" s="1"/>
  <c r="B643" s="1"/>
  <c r="B644" s="1"/>
  <c r="B645" s="1"/>
  <c r="B646" s="1"/>
  <c r="B647" s="1"/>
  <c r="B648" s="1"/>
  <c r="B649" s="1"/>
  <c r="B650" s="1"/>
  <c r="B651" s="1"/>
  <c r="B652" s="1"/>
  <c r="B653" s="1"/>
  <c r="B654" s="1"/>
  <c r="B655" s="1"/>
  <c r="B656" s="1"/>
  <c r="B657" s="1"/>
  <c r="B658" s="1"/>
  <c r="B659" s="1"/>
  <c r="B660" s="1"/>
  <c r="B661" s="1"/>
  <c r="B662" s="1"/>
  <c r="B663" s="1"/>
  <c r="B664" s="1"/>
  <c r="B665" s="1"/>
  <c r="B666" s="1"/>
  <c r="B667" s="1"/>
  <c r="B668" s="1"/>
  <c r="B669" s="1"/>
  <c r="B670" s="1"/>
  <c r="B671" s="1"/>
  <c r="I616"/>
  <c r="J616"/>
  <c r="K616"/>
  <c r="L616"/>
  <c r="M616"/>
  <c r="N616"/>
  <c r="I608"/>
  <c r="J608"/>
  <c r="K608"/>
  <c r="L608"/>
  <c r="M608"/>
  <c r="N608"/>
  <c r="I570"/>
  <c r="J570"/>
  <c r="K570"/>
  <c r="L570"/>
  <c r="M570"/>
  <c r="N570"/>
  <c r="B572"/>
  <c r="B573" s="1"/>
  <c r="B574" s="1"/>
  <c r="B575" s="1"/>
  <c r="B576" s="1"/>
  <c r="B577" s="1"/>
  <c r="B578" s="1"/>
  <c r="B579" s="1"/>
  <c r="B580" s="1"/>
  <c r="B581" s="1"/>
  <c r="B582" s="1"/>
  <c r="B583" s="1"/>
  <c r="B512"/>
  <c r="B513" s="1"/>
  <c r="B514" s="1"/>
  <c r="B515" s="1"/>
  <c r="B516" s="1"/>
  <c r="B517" s="1"/>
  <c r="B518" s="1"/>
  <c r="B519" s="1"/>
  <c r="B520" s="1"/>
  <c r="B521" s="1"/>
  <c r="B522" s="1"/>
  <c r="B523" s="1"/>
  <c r="B524" s="1"/>
  <c r="B525" s="1"/>
  <c r="B526" s="1"/>
  <c r="B527" s="1"/>
  <c r="B528" s="1"/>
  <c r="B529" s="1"/>
  <c r="B530" s="1"/>
  <c r="B531" s="1"/>
  <c r="B532" s="1"/>
  <c r="B533" s="1"/>
  <c r="B534" s="1"/>
  <c r="B535" s="1"/>
  <c r="B536" s="1"/>
  <c r="I505"/>
  <c r="J505"/>
  <c r="K505"/>
  <c r="L505"/>
  <c r="M505"/>
  <c r="N505"/>
  <c r="P508"/>
  <c r="O508"/>
  <c r="I431"/>
  <c r="J431"/>
  <c r="K431"/>
  <c r="L431"/>
  <c r="M431"/>
  <c r="N431"/>
  <c r="B433"/>
  <c r="B434" s="1"/>
  <c r="B435" s="1"/>
  <c r="B436" s="1"/>
  <c r="B437" s="1"/>
  <c r="B438" s="1"/>
  <c r="B439" s="1"/>
  <c r="B440" s="1"/>
  <c r="B441" s="1"/>
  <c r="B442" s="1"/>
  <c r="B443" s="1"/>
  <c r="B444" s="1"/>
  <c r="B445" s="1"/>
  <c r="B446" s="1"/>
  <c r="B447" s="1"/>
  <c r="B448" s="1"/>
  <c r="B449" s="1"/>
  <c r="B450" s="1"/>
  <c r="B451" s="1"/>
  <c r="B452" s="1"/>
  <c r="B453" s="1"/>
  <c r="B454" s="1"/>
  <c r="B455" s="1"/>
  <c r="B456" s="1"/>
  <c r="B457" s="1"/>
  <c r="B458" s="1"/>
  <c r="B459" s="1"/>
  <c r="B460" s="1"/>
  <c r="B461" s="1"/>
  <c r="B462" s="1"/>
  <c r="B463" s="1"/>
  <c r="B464" s="1"/>
  <c r="B465" s="1"/>
  <c r="B466" s="1"/>
  <c r="B467" s="1"/>
  <c r="B468" s="1"/>
  <c r="B469" s="1"/>
  <c r="B470" s="1"/>
  <c r="B471" s="1"/>
  <c r="B472" s="1"/>
  <c r="B473" s="1"/>
  <c r="B474" s="1"/>
  <c r="B475" s="1"/>
  <c r="B476" s="1"/>
  <c r="I422"/>
  <c r="J422"/>
  <c r="K422"/>
  <c r="L422"/>
  <c r="M422"/>
  <c r="N422"/>
  <c r="I417"/>
  <c r="J417"/>
  <c r="K417"/>
  <c r="L417"/>
  <c r="M417"/>
  <c r="N417"/>
  <c r="B419"/>
  <c r="I391"/>
  <c r="J391"/>
  <c r="K391"/>
  <c r="L391"/>
  <c r="M391"/>
  <c r="N391"/>
  <c r="B393"/>
  <c r="B394" s="1"/>
  <c r="B395" s="1"/>
  <c r="B396" s="1"/>
  <c r="B397" s="1"/>
  <c r="B398" s="1"/>
  <c r="B399" s="1"/>
  <c r="B400" s="1"/>
  <c r="B401" s="1"/>
  <c r="I380"/>
  <c r="J380"/>
  <c r="K380"/>
  <c r="L380"/>
  <c r="M380"/>
  <c r="N380"/>
  <c r="B382"/>
  <c r="B383" s="1"/>
  <c r="B384" s="1"/>
  <c r="P361"/>
  <c r="O361"/>
  <c r="P360"/>
  <c r="O360"/>
  <c r="I335"/>
  <c r="J335"/>
  <c r="K335"/>
  <c r="L335"/>
  <c r="M335"/>
  <c r="N335"/>
  <c r="P340"/>
  <c r="O340"/>
  <c r="B991" l="1"/>
  <c r="B992" s="1"/>
  <c r="B993" s="1"/>
  <c r="B994" s="1"/>
  <c r="B995" s="1"/>
  <c r="B996" s="1"/>
  <c r="B997" s="1"/>
  <c r="B998" s="1"/>
  <c r="B999" s="1"/>
  <c r="B1000" s="1"/>
  <c r="B1001" s="1"/>
  <c r="B1002" s="1"/>
  <c r="B1003" s="1"/>
  <c r="B1004" s="1"/>
  <c r="B1005" s="1"/>
  <c r="B1006" s="1"/>
  <c r="B1007" s="1"/>
  <c r="B672"/>
  <c r="B673" s="1"/>
  <c r="B674" s="1"/>
  <c r="B675" s="1"/>
  <c r="B402"/>
  <c r="B403" s="1"/>
  <c r="B404" s="1"/>
  <c r="B405" s="1"/>
  <c r="B406" s="1"/>
  <c r="B407" s="1"/>
  <c r="B408" s="1"/>
  <c r="B409" s="1"/>
  <c r="B410" s="1"/>
  <c r="B411" s="1"/>
  <c r="B412" s="1"/>
  <c r="B413" s="1"/>
  <c r="B414" s="1"/>
  <c r="B415" s="1"/>
  <c r="B416" s="1"/>
  <c r="H7"/>
  <c r="H630"/>
  <c r="N390"/>
  <c r="M390"/>
  <c r="I390"/>
  <c r="J390"/>
  <c r="L390"/>
  <c r="K390"/>
  <c r="N849"/>
  <c r="J849"/>
  <c r="K849"/>
  <c r="L849"/>
  <c r="H849"/>
  <c r="M849"/>
  <c r="I849"/>
  <c r="M736"/>
  <c r="I736"/>
  <c r="L736"/>
  <c r="H736"/>
  <c r="K736"/>
  <c r="N736"/>
  <c r="J736"/>
  <c r="B537"/>
  <c r="B538" s="1"/>
  <c r="B539" s="1"/>
  <c r="B540" s="1"/>
  <c r="B541" s="1"/>
  <c r="B542" s="1"/>
  <c r="B543" s="1"/>
  <c r="B544" s="1"/>
  <c r="B545" s="1"/>
  <c r="B546" s="1"/>
  <c r="B547" s="1"/>
  <c r="B548" s="1"/>
  <c r="B549" s="1"/>
  <c r="B550" s="1"/>
  <c r="B551" s="1"/>
  <c r="B552" s="1"/>
  <c r="B553" s="1"/>
  <c r="B554" s="1"/>
  <c r="B555" s="1"/>
  <c r="B556" s="1"/>
  <c r="B557" s="1"/>
  <c r="B558" s="1"/>
  <c r="B559" s="1"/>
  <c r="B560" s="1"/>
  <c r="B561" s="1"/>
  <c r="B562" s="1"/>
  <c r="B563" s="1"/>
  <c r="B564" s="1"/>
  <c r="B565" s="1"/>
  <c r="B566" s="1"/>
  <c r="B567" s="1"/>
  <c r="B568" s="1"/>
  <c r="B300"/>
  <c r="B301" s="1"/>
  <c r="B302" s="1"/>
  <c r="B303" s="1"/>
  <c r="B304" s="1"/>
  <c r="B305" s="1"/>
  <c r="B306" s="1"/>
  <c r="B307" s="1"/>
  <c r="B308" s="1"/>
  <c r="B309" s="1"/>
  <c r="B310" s="1"/>
  <c r="B311" s="1"/>
  <c r="B312" s="1"/>
  <c r="B313" s="1"/>
  <c r="B314" s="1"/>
  <c r="B315" s="1"/>
  <c r="B316" s="1"/>
  <c r="B317" s="1"/>
  <c r="B318" s="1"/>
  <c r="B319" s="1"/>
  <c r="B320" s="1"/>
  <c r="B321" s="1"/>
  <c r="B322" s="1"/>
  <c r="B323" s="1"/>
  <c r="B324" s="1"/>
  <c r="B226"/>
  <c r="I275"/>
  <c r="J275"/>
  <c r="K275"/>
  <c r="L275"/>
  <c r="M275"/>
  <c r="N275"/>
  <c r="P296"/>
  <c r="O296"/>
  <c r="B277"/>
  <c r="I227"/>
  <c r="J227"/>
  <c r="K227"/>
  <c r="L227"/>
  <c r="M227"/>
  <c r="N227"/>
  <c r="P263"/>
  <c r="O263"/>
  <c r="B229"/>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193"/>
  <c r="B194" s="1"/>
  <c r="B195" s="1"/>
  <c r="B196" s="1"/>
  <c r="B197" s="1"/>
  <c r="B198" s="1"/>
  <c r="B199" s="1"/>
  <c r="B200" s="1"/>
  <c r="B201" s="1"/>
  <c r="B202" s="1"/>
  <c r="B203" s="1"/>
  <c r="B204" s="1"/>
  <c r="B205" s="1"/>
  <c r="B206" s="1"/>
  <c r="B207" s="1"/>
  <c r="B208" s="1"/>
  <c r="B209" s="1"/>
  <c r="B210" s="1"/>
  <c r="B211" s="1"/>
  <c r="B212" s="1"/>
  <c r="B213" s="1"/>
  <c r="B214" s="1"/>
  <c r="B215" s="1"/>
  <c r="I186"/>
  <c r="J186"/>
  <c r="K186"/>
  <c r="L186"/>
  <c r="M186"/>
  <c r="N186"/>
  <c r="B190"/>
  <c r="I173"/>
  <c r="J173"/>
  <c r="K173"/>
  <c r="L173"/>
  <c r="M173"/>
  <c r="N173"/>
  <c r="B175"/>
  <c r="B176" s="1"/>
  <c r="B177" s="1"/>
  <c r="B178" s="1"/>
  <c r="B179" s="1"/>
  <c r="B180" s="1"/>
  <c r="B181" s="1"/>
  <c r="B182" s="1"/>
  <c r="B183" s="1"/>
  <c r="I110"/>
  <c r="J110"/>
  <c r="K110"/>
  <c r="L110"/>
  <c r="M110"/>
  <c r="N110"/>
  <c r="B325" l="1"/>
  <c r="B326" s="1"/>
  <c r="B327" s="1"/>
  <c r="B328" s="1"/>
  <c r="B329" s="1"/>
  <c r="B330" s="1"/>
  <c r="B331" s="1"/>
  <c r="B332" s="1"/>
  <c r="B333" s="1"/>
  <c r="B334" s="1"/>
  <c r="B216"/>
  <c r="N6"/>
  <c r="J6"/>
  <c r="M6"/>
  <c r="I6"/>
  <c r="L6"/>
  <c r="H6"/>
  <c r="K6"/>
  <c r="B112"/>
  <c r="B113" s="1"/>
  <c r="B114" s="1"/>
  <c r="B115" s="1"/>
  <c r="B116" s="1"/>
  <c r="B117" s="1"/>
  <c r="B118" s="1"/>
  <c r="B119" s="1"/>
  <c r="B120" s="1"/>
  <c r="B121" s="1"/>
  <c r="B122" s="1"/>
  <c r="B123" s="1"/>
  <c r="I83"/>
  <c r="J83"/>
  <c r="K83"/>
  <c r="L83"/>
  <c r="M83"/>
  <c r="N83"/>
  <c r="B85"/>
  <c r="B86" s="1"/>
  <c r="B87" s="1"/>
  <c r="B88" s="1"/>
  <c r="B89" s="1"/>
  <c r="B90" s="1"/>
  <c r="B91" s="1"/>
  <c r="B92" s="1"/>
  <c r="B93" s="1"/>
  <c r="I8"/>
  <c r="J8"/>
  <c r="K8"/>
  <c r="L8"/>
  <c r="M8"/>
  <c r="N8"/>
  <c r="B217" l="1"/>
  <c r="B218" s="1"/>
  <c r="B219" s="1"/>
  <c r="B220" s="1"/>
  <c r="B124"/>
  <c r="B125" s="1"/>
  <c r="B126" s="1"/>
  <c r="B127" s="1"/>
  <c r="B128" s="1"/>
  <c r="B129" s="1"/>
  <c r="B130" s="1"/>
  <c r="B131" s="1"/>
  <c r="B132" s="1"/>
  <c r="B133" s="1"/>
  <c r="B134" s="1"/>
  <c r="B135" s="1"/>
  <c r="B136" s="1"/>
  <c r="B137" s="1"/>
  <c r="B138" s="1"/>
  <c r="B139" s="1"/>
  <c r="B140" s="1"/>
  <c r="B141" s="1"/>
  <c r="B142" s="1"/>
  <c r="B143" s="1"/>
  <c r="B144" s="1"/>
  <c r="B145" s="1"/>
  <c r="B146" s="1"/>
  <c r="B147" s="1"/>
  <c r="B148" s="1"/>
  <c r="B94"/>
  <c r="B95" s="1"/>
  <c r="B96" s="1"/>
  <c r="B97" s="1"/>
  <c r="B98" s="1"/>
  <c r="B99" s="1"/>
  <c r="B100" s="1"/>
  <c r="B101" s="1"/>
  <c r="B102" s="1"/>
  <c r="B103" s="1"/>
  <c r="B104" s="1"/>
  <c r="B105" s="1"/>
  <c r="B106" s="1"/>
  <c r="B107" s="1"/>
  <c r="B108" s="1"/>
  <c r="B109" s="1"/>
  <c r="B10" l="1"/>
  <c r="B11" s="1"/>
  <c r="B12" s="1"/>
  <c r="B13" s="1"/>
  <c r="B14" s="1"/>
  <c r="B15" s="1"/>
  <c r="B16" s="1"/>
  <c r="B17" s="1"/>
  <c r="B18" s="1"/>
  <c r="B19" s="1"/>
  <c r="B20" s="1"/>
  <c r="B21" s="1"/>
  <c r="B22" s="1"/>
  <c r="B23" s="1"/>
  <c r="B24" s="1"/>
  <c r="B25" s="1"/>
  <c r="B26" s="1"/>
  <c r="B27" s="1"/>
  <c r="B28" s="1"/>
  <c r="B29" s="1"/>
  <c r="B30" s="1"/>
  <c r="B31" s="1"/>
  <c r="B32" s="1"/>
  <c r="B33" s="1"/>
  <c r="B34" s="1"/>
  <c r="B35" s="1"/>
  <c r="A10"/>
  <c r="A11" s="1"/>
  <c r="A12" s="1"/>
  <c r="A13" s="1"/>
  <c r="A14" s="1"/>
  <c r="A15" s="1"/>
  <c r="A16" s="1"/>
  <c r="A17" s="1"/>
  <c r="A18" s="1"/>
  <c r="A19" s="1"/>
  <c r="A20" s="1"/>
  <c r="B36" l="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A21"/>
  <c r="A22" s="1"/>
  <c r="A23" s="1"/>
  <c r="A24" s="1"/>
  <c r="A25" s="1"/>
  <c r="A26" s="1"/>
  <c r="A27" s="1"/>
  <c r="A28" s="1"/>
  <c r="A29" s="1"/>
  <c r="A30" s="1"/>
  <c r="A31" s="1"/>
  <c r="A32" s="1"/>
  <c r="A33" s="1"/>
  <c r="A34" s="1"/>
  <c r="A35" s="1"/>
  <c r="A36" l="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4" s="1"/>
  <c r="A85" s="1"/>
  <c r="A86" s="1"/>
  <c r="A87" s="1"/>
  <c r="A88" s="1"/>
  <c r="A89" s="1"/>
  <c r="A90" s="1"/>
  <c r="A91" s="1"/>
  <c r="A92" s="1"/>
  <c r="A93" s="1"/>
  <c r="A94" l="1"/>
  <c r="A95" s="1"/>
  <c r="A96" s="1"/>
  <c r="A97" s="1"/>
  <c r="A98" s="1"/>
  <c r="A99" s="1"/>
  <c r="A100" s="1"/>
  <c r="A101" s="1"/>
  <c r="A102" s="1"/>
  <c r="A103" s="1"/>
  <c r="A104" s="1"/>
  <c r="A105" s="1"/>
  <c r="A106" s="1"/>
  <c r="A107" s="1"/>
  <c r="A108" s="1"/>
  <c r="A109" s="1"/>
  <c r="A111" s="1"/>
  <c r="A112" s="1"/>
  <c r="A113" s="1"/>
  <c r="A114" s="1"/>
  <c r="A115" s="1"/>
  <c r="A116" s="1"/>
  <c r="A117" s="1"/>
  <c r="A118" s="1"/>
  <c r="A119" s="1"/>
  <c r="A120" s="1"/>
  <c r="A121" s="1"/>
  <c r="A122" s="1"/>
  <c r="A123" s="1"/>
  <c r="A124" l="1"/>
  <c r="A125" s="1"/>
  <c r="A126" s="1"/>
  <c r="A127" s="1"/>
  <c r="A128" s="1"/>
  <c r="A129" s="1"/>
  <c r="A130" s="1"/>
  <c r="A131" s="1"/>
  <c r="A132" s="1"/>
  <c r="A133" s="1"/>
  <c r="A134" s="1"/>
  <c r="A135" s="1"/>
  <c r="A136" s="1"/>
  <c r="A137" s="1"/>
  <c r="A138" s="1"/>
  <c r="A139" s="1"/>
  <c r="A140" s="1"/>
  <c r="A141" s="1"/>
  <c r="A142" s="1"/>
  <c r="A143" l="1"/>
  <c r="A144" s="1"/>
  <c r="A145" s="1"/>
  <c r="A146" s="1"/>
  <c r="A147" s="1"/>
  <c r="A148" s="1"/>
  <c r="A149" s="1"/>
  <c r="A150" s="1"/>
  <c r="A151" s="1"/>
  <c r="A152" s="1"/>
  <c r="A153" s="1"/>
  <c r="A154" s="1"/>
  <c r="A155" s="1"/>
  <c r="A156" s="1"/>
  <c r="A157" s="1"/>
  <c r="A158" s="1"/>
  <c r="A159" s="1"/>
  <c r="A160" s="1"/>
  <c r="A161" s="1"/>
  <c r="A162" s="1"/>
  <c r="A163" s="1"/>
  <c r="A165" s="1"/>
  <c r="A166" s="1"/>
  <c r="I191"/>
  <c r="J191"/>
  <c r="K191"/>
  <c r="L191"/>
  <c r="M191"/>
  <c r="N191"/>
  <c r="I164"/>
  <c r="J164"/>
  <c r="J5" s="1"/>
  <c r="K164"/>
  <c r="K5" s="1"/>
  <c r="L164"/>
  <c r="L5" s="1"/>
  <c r="M164"/>
  <c r="N164"/>
  <c r="N5" s="1"/>
  <c r="P168"/>
  <c r="O168"/>
  <c r="P163"/>
  <c r="O163"/>
  <c r="I5" l="1"/>
  <c r="M5"/>
  <c r="A167"/>
  <c r="A168" s="1"/>
  <c r="A170" s="1"/>
  <c r="A171" s="1"/>
  <c r="A172" l="1"/>
  <c r="A174" s="1"/>
  <c r="A175" s="1"/>
  <c r="A176" s="1"/>
  <c r="A177" s="1"/>
  <c r="A178" s="1"/>
  <c r="A179" s="1"/>
  <c r="A180" s="1"/>
  <c r="A181" l="1"/>
  <c r="A182" s="1"/>
  <c r="A183" s="1"/>
  <c r="A185" s="1"/>
  <c r="A187" s="1"/>
  <c r="A188" l="1"/>
  <c r="A189" s="1"/>
  <c r="A190" s="1"/>
  <c r="A192" s="1"/>
  <c r="A193" s="1"/>
  <c r="A194" s="1"/>
  <c r="A195" s="1"/>
  <c r="A196" s="1"/>
  <c r="A197" s="1"/>
  <c r="A198" s="1"/>
  <c r="A199" s="1"/>
  <c r="A200" s="1"/>
  <c r="A201" s="1"/>
  <c r="A202" s="1"/>
  <c r="A203" s="1"/>
  <c r="A204" s="1"/>
  <c r="A205" s="1"/>
  <c r="A206" s="1"/>
  <c r="A207" s="1"/>
  <c r="A208" s="1"/>
  <c r="A209" s="1"/>
  <c r="A210" s="1"/>
  <c r="A211" s="1"/>
  <c r="A212" s="1"/>
  <c r="A213" s="1"/>
  <c r="A214" s="1"/>
  <c r="A215" s="1"/>
  <c r="A216" l="1"/>
  <c r="A217" l="1"/>
  <c r="A218" s="1"/>
  <c r="A219" s="1"/>
  <c r="A220" s="1"/>
  <c r="A221" s="1"/>
  <c r="A222" s="1"/>
  <c r="A223" s="1"/>
  <c r="A224" s="1"/>
  <c r="A225"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l="1"/>
  <c r="A265" s="1"/>
  <c r="A266" s="1"/>
  <c r="A267" s="1"/>
  <c r="A268" s="1"/>
  <c r="A269" s="1"/>
  <c r="A270" s="1"/>
  <c r="A271" s="1"/>
  <c r="A273" s="1"/>
  <c r="A274" s="1"/>
  <c r="A276" s="1"/>
  <c r="A277" s="1"/>
  <c r="A278" s="1"/>
  <c r="A279" s="1"/>
  <c r="A280" s="1"/>
  <c r="A281" s="1"/>
  <c r="A282" s="1"/>
  <c r="A283" s="1"/>
  <c r="A284" s="1"/>
  <c r="A285" s="1"/>
  <c r="A286" s="1"/>
  <c r="A287" s="1"/>
  <c r="A288" s="1"/>
  <c r="A289" s="1"/>
  <c r="A290" s="1"/>
  <c r="A291" s="1"/>
  <c r="A292" s="1"/>
  <c r="A293" s="1"/>
  <c r="A294" s="1"/>
  <c r="A295" s="1"/>
  <c r="A296"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l="1"/>
  <c r="A326" s="1"/>
  <c r="A327" s="1"/>
  <c r="A328" s="1"/>
  <c r="A329" s="1"/>
  <c r="A330" s="1"/>
  <c r="A331" s="1"/>
  <c r="A332" s="1"/>
  <c r="A333" s="1"/>
  <c r="A334" s="1"/>
  <c r="A336" s="1"/>
  <c r="A337" s="1"/>
  <c r="A338" s="1"/>
  <c r="A339" s="1"/>
  <c r="A340" s="1"/>
  <c r="A343" s="1"/>
  <c r="A344" s="1"/>
  <c r="A345" s="1"/>
  <c r="A346" s="1"/>
  <c r="A347" s="1"/>
  <c r="A348" s="1"/>
  <c r="A349" s="1"/>
  <c r="A350" s="1"/>
  <c r="A351" s="1"/>
  <c r="A352" s="1"/>
  <c r="A353" s="1"/>
  <c r="A354" s="1"/>
  <c r="A355" s="1"/>
  <c r="A356" s="1"/>
  <c r="A357" s="1"/>
  <c r="A358" s="1"/>
  <c r="A359" s="1"/>
  <c r="A360" s="1"/>
  <c r="A361" s="1"/>
  <c r="A362" s="1"/>
  <c r="A363" s="1"/>
  <c r="A364" s="1"/>
  <c r="A365" s="1"/>
  <c r="A366" s="1"/>
  <c r="A367" l="1"/>
  <c r="A368" s="1"/>
  <c r="A369" s="1"/>
  <c r="A370" s="1"/>
  <c r="A371" s="1"/>
  <c r="A372" s="1"/>
  <c r="A373" s="1"/>
  <c r="A374" s="1"/>
  <c r="A375" s="1"/>
  <c r="A376" s="1"/>
  <c r="A377" s="1"/>
  <c r="A378" s="1"/>
  <c r="A379" s="1"/>
  <c r="A381" s="1"/>
  <c r="A382" s="1"/>
  <c r="A383" s="1"/>
  <c r="A384" s="1"/>
  <c r="A385" s="1"/>
  <c r="A386" s="1"/>
  <c r="A387" s="1"/>
  <c r="A388" s="1"/>
  <c r="A389" s="1"/>
  <c r="A392" s="1"/>
  <c r="A393" s="1"/>
  <c r="A394" s="1"/>
  <c r="A395" s="1"/>
  <c r="A396" s="1"/>
  <c r="A397" s="1"/>
  <c r="A398" s="1"/>
  <c r="A399" s="1"/>
  <c r="A400" s="1"/>
  <c r="A401" s="1"/>
  <c r="A402" l="1"/>
  <c r="A403" s="1"/>
  <c r="A404" s="1"/>
  <c r="A405" s="1"/>
  <c r="A406" s="1"/>
  <c r="A407" s="1"/>
  <c r="A408" s="1"/>
  <c r="A409" s="1"/>
  <c r="A410" s="1"/>
  <c r="A411" s="1"/>
  <c r="A412" s="1"/>
  <c r="A413" s="1"/>
  <c r="A414" s="1"/>
  <c r="A415" s="1"/>
  <c r="A416" s="1"/>
  <c r="A418" s="1"/>
  <c r="A419" s="1"/>
  <c r="A420" s="1"/>
  <c r="A421" s="1"/>
  <c r="A423" s="1"/>
  <c r="A424" s="1"/>
  <c r="A425" s="1"/>
  <c r="A426" s="1"/>
  <c r="A427" s="1"/>
  <c r="A428" s="1"/>
  <c r="A429"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l="1"/>
  <c r="A485" s="1"/>
  <c r="A486" s="1"/>
  <c r="A487" s="1"/>
  <c r="A488" s="1"/>
  <c r="A489" s="1"/>
  <c r="A490" s="1"/>
  <c r="A491" s="1"/>
  <c r="A492" s="1"/>
  <c r="A493" s="1"/>
  <c r="A494" s="1"/>
  <c r="A495" s="1"/>
  <c r="A496" s="1"/>
  <c r="A497" s="1"/>
  <c r="A498" s="1"/>
  <c r="A499" s="1"/>
  <c r="A500" s="1"/>
  <c r="A501" s="1"/>
  <c r="A502" s="1"/>
  <c r="A503" s="1"/>
  <c r="A504" s="1"/>
  <c r="A506" s="1"/>
  <c r="A507" s="1"/>
  <c r="A508" s="1"/>
  <c r="A509"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P978"/>
  <c r="O978"/>
  <c r="B818"/>
  <c r="B819" s="1"/>
  <c r="P744"/>
  <c r="O744"/>
  <c r="P681"/>
  <c r="O681"/>
  <c r="P615"/>
  <c r="O615"/>
  <c r="P509"/>
  <c r="O509"/>
  <c r="P183"/>
  <c r="O183"/>
  <c r="P171"/>
  <c r="O171"/>
  <c r="B171"/>
  <c r="B172" s="1"/>
  <c r="O165"/>
  <c r="P165"/>
  <c r="B166"/>
  <c r="B167" s="1"/>
  <c r="B168" s="1"/>
  <c r="O166"/>
  <c r="P166"/>
  <c r="A568" l="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9" s="1"/>
  <c r="A610" s="1"/>
  <c r="A611" s="1"/>
  <c r="P1131"/>
  <c r="O1131"/>
  <c r="P1070"/>
  <c r="O1070"/>
  <c r="P969"/>
  <c r="O969"/>
  <c r="P968"/>
  <c r="O968"/>
  <c r="P963"/>
  <c r="O963"/>
  <c r="B964"/>
  <c r="B955"/>
  <c r="B956" s="1"/>
  <c r="B957" s="1"/>
  <c r="B958" s="1"/>
  <c r="B959" s="1"/>
  <c r="P939"/>
  <c r="O939"/>
  <c r="P929"/>
  <c r="O929"/>
  <c r="P903"/>
  <c r="O903"/>
  <c r="P805"/>
  <c r="O805"/>
  <c r="B805"/>
  <c r="B806" s="1"/>
  <c r="B807" s="1"/>
  <c r="O804"/>
  <c r="P804"/>
  <c r="P778"/>
  <c r="O778"/>
  <c r="P743"/>
  <c r="O743"/>
  <c r="P735"/>
  <c r="O735"/>
  <c r="P725"/>
  <c r="O725"/>
  <c r="P697"/>
  <c r="O697"/>
  <c r="B697"/>
  <c r="B698" s="1"/>
  <c r="B699" s="1"/>
  <c r="A612" l="1"/>
  <c r="A613" s="1"/>
  <c r="A614" s="1"/>
  <c r="A615" s="1"/>
  <c r="A617" s="1"/>
  <c r="A618" s="1"/>
  <c r="A619" s="1"/>
  <c r="A620" s="1"/>
  <c r="A621" s="1"/>
  <c r="A622" s="1"/>
  <c r="A623" s="1"/>
  <c r="A624" s="1"/>
  <c r="A625" s="1"/>
  <c r="A626" s="1"/>
  <c r="A627" s="1"/>
  <c r="A628" s="1"/>
  <c r="A629"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P685"/>
  <c r="O685"/>
  <c r="P680"/>
  <c r="O680"/>
  <c r="B420"/>
  <c r="B421" s="1"/>
  <c r="B337"/>
  <c r="B338" s="1"/>
  <c r="B339" s="1"/>
  <c r="B340" s="1"/>
  <c r="P40"/>
  <c r="O40"/>
  <c r="A672" l="1"/>
  <c r="A673" s="1"/>
  <c r="A674" s="1"/>
  <c r="A675" s="1"/>
  <c r="A677" s="1"/>
  <c r="A678" s="1"/>
  <c r="A679" s="1"/>
  <c r="A680" s="1"/>
  <c r="A681" s="1"/>
  <c r="A683" s="1"/>
  <c r="A684" s="1"/>
  <c r="A685" s="1"/>
  <c r="A688" s="1"/>
  <c r="A689" s="1"/>
  <c r="A690" s="1"/>
  <c r="A691" s="1"/>
  <c r="A692" s="1"/>
  <c r="P724"/>
  <c r="O724"/>
  <c r="P1216"/>
  <c r="O1216"/>
  <c r="P1130"/>
  <c r="O1130"/>
  <c r="P992"/>
  <c r="O992"/>
  <c r="B945"/>
  <c r="B946" s="1"/>
  <c r="B947" s="1"/>
  <c r="B948" s="1"/>
  <c r="B949" s="1"/>
  <c r="B950" s="1"/>
  <c r="B951" s="1"/>
  <c r="B952" s="1"/>
  <c r="P833"/>
  <c r="O833"/>
  <c r="P811"/>
  <c r="O811"/>
  <c r="A693" l="1"/>
  <c r="A694" s="1"/>
  <c r="A696" s="1"/>
  <c r="A697" s="1"/>
  <c r="A698" s="1"/>
  <c r="A699" s="1"/>
  <c r="A701" s="1"/>
  <c r="A702" s="1"/>
  <c r="A703" s="1"/>
  <c r="A704" s="1"/>
  <c r="A705" s="1"/>
  <c r="A706" s="1"/>
  <c r="A707" s="1"/>
  <c r="A708" s="1"/>
  <c r="A709" s="1"/>
  <c r="A710" s="1"/>
  <c r="A711" s="1"/>
  <c r="A712" s="1"/>
  <c r="A713" s="1"/>
  <c r="A714" s="1"/>
  <c r="A715" s="1"/>
  <c r="A716" s="1"/>
  <c r="A717" s="1"/>
  <c r="A719" s="1"/>
  <c r="A720" s="1"/>
  <c r="A721" s="1"/>
  <c r="A722" s="1"/>
  <c r="A723" s="1"/>
  <c r="A724" s="1"/>
  <c r="A725" s="1"/>
  <c r="A726" s="1"/>
  <c r="A727" s="1"/>
  <c r="A728" s="1"/>
  <c r="A729" s="1"/>
  <c r="A730" s="1"/>
  <c r="A731" s="1"/>
  <c r="A733" s="1"/>
  <c r="A734" s="1"/>
  <c r="A735" s="1"/>
  <c r="A738" s="1"/>
  <c r="A739" s="1"/>
  <c r="A740" s="1"/>
  <c r="A741" s="1"/>
  <c r="A742" s="1"/>
  <c r="A743" s="1"/>
  <c r="A744" s="1"/>
  <c r="A745" s="1"/>
  <c r="A746" s="1"/>
  <c r="A748" s="1"/>
  <c r="A749" s="1"/>
  <c r="A750" s="1"/>
  <c r="A751" s="1"/>
  <c r="A752" s="1"/>
  <c r="A753" s="1"/>
  <c r="A754" s="1"/>
  <c r="A755" s="1"/>
  <c r="A756" s="1"/>
  <c r="A757" s="1"/>
  <c r="A758" s="1"/>
  <c r="A759" s="1"/>
  <c r="A760" s="1"/>
  <c r="A761" s="1"/>
  <c r="A762" s="1"/>
  <c r="A763" s="1"/>
  <c r="P704"/>
  <c r="O704"/>
  <c r="P684"/>
  <c r="O684"/>
  <c r="B684"/>
  <c r="B685" s="1"/>
  <c r="P679"/>
  <c r="O679"/>
  <c r="P649"/>
  <c r="O649"/>
  <c r="P619"/>
  <c r="O619"/>
  <c r="P614"/>
  <c r="O614"/>
  <c r="P353"/>
  <c r="O353"/>
  <c r="P215"/>
  <c r="O215"/>
  <c r="P181"/>
  <c r="O181"/>
  <c r="P98"/>
  <c r="O98"/>
  <c r="A764" l="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P1171"/>
  <c r="O1171"/>
  <c r="P1120"/>
  <c r="O1120"/>
  <c r="P944"/>
  <c r="O944"/>
  <c r="B934"/>
  <c r="B935" s="1"/>
  <c r="B936" s="1"/>
  <c r="B937" s="1"/>
  <c r="P923"/>
  <c r="O923"/>
  <c r="P832"/>
  <c r="O832"/>
  <c r="B831"/>
  <c r="B832" s="1"/>
  <c r="B833" s="1"/>
  <c r="B834" s="1"/>
  <c r="B835" s="1"/>
  <c r="B836" s="1"/>
  <c r="B837" s="1"/>
  <c r="B838" s="1"/>
  <c r="B839" s="1"/>
  <c r="B840" s="1"/>
  <c r="B841" s="1"/>
  <c r="B842" s="1"/>
  <c r="B843" s="1"/>
  <c r="B844" s="1"/>
  <c r="B845" s="1"/>
  <c r="P826"/>
  <c r="O826"/>
  <c r="P751"/>
  <c r="O751"/>
  <c r="P723"/>
  <c r="O723"/>
  <c r="P613"/>
  <c r="O613"/>
  <c r="P507"/>
  <c r="O507"/>
  <c r="B507"/>
  <c r="A797" l="1"/>
  <c r="B508"/>
  <c r="B509" s="1"/>
  <c r="P403"/>
  <c r="O403"/>
  <c r="P383"/>
  <c r="O383"/>
  <c r="B274"/>
  <c r="P274"/>
  <c r="O274"/>
  <c r="P280"/>
  <c r="O280"/>
  <c r="P170"/>
  <c r="O170"/>
  <c r="A798" l="1"/>
  <c r="A799" s="1"/>
  <c r="A800" s="1"/>
  <c r="A801" s="1"/>
  <c r="A802" s="1"/>
  <c r="A804" s="1"/>
  <c r="A805" s="1"/>
  <c r="A806" s="1"/>
  <c r="A807" s="1"/>
  <c r="A809" s="1"/>
  <c r="A810" s="1"/>
  <c r="A811" s="1"/>
  <c r="A812" s="1"/>
  <c r="A813" s="1"/>
  <c r="A814" s="1"/>
  <c r="A815" s="1"/>
  <c r="A817" s="1"/>
  <c r="A818" s="1"/>
  <c r="A819" s="1"/>
  <c r="A821" s="1"/>
  <c r="A822" s="1"/>
  <c r="A823" s="1"/>
  <c r="A824" s="1"/>
  <c r="A825" s="1"/>
  <c r="A826" s="1"/>
  <c r="A827" s="1"/>
  <c r="A828" s="1"/>
  <c r="A830" s="1"/>
  <c r="A831" s="1"/>
  <c r="A832" s="1"/>
  <c r="A833" s="1"/>
  <c r="A834" s="1"/>
  <c r="A835" s="1"/>
  <c r="A836" s="1"/>
  <c r="A837" s="1"/>
  <c r="A838" s="1"/>
  <c r="A839" s="1"/>
  <c r="A840" s="1"/>
  <c r="A841" s="1"/>
  <c r="A842" s="1"/>
  <c r="A843" s="1"/>
  <c r="A844" s="1"/>
  <c r="A845" s="1"/>
  <c r="A847" s="1"/>
  <c r="A848" s="1"/>
  <c r="A851" s="1"/>
  <c r="A852" s="1"/>
  <c r="A853" s="1"/>
  <c r="A854" s="1"/>
  <c r="A855" s="1"/>
  <c r="A856" s="1"/>
  <c r="A857" s="1"/>
  <c r="A858" s="1"/>
  <c r="A859" s="1"/>
  <c r="A860" s="1"/>
  <c r="A861" s="1"/>
  <c r="A862" s="1"/>
  <c r="A863" s="1"/>
  <c r="A864" s="1"/>
  <c r="A865" s="1"/>
  <c r="A866" s="1"/>
  <c r="A867" s="1"/>
  <c r="A868" s="1"/>
  <c r="A869" s="1"/>
  <c r="A870" s="1"/>
  <c r="A872" s="1"/>
  <c r="A873" s="1"/>
  <c r="A874" s="1"/>
  <c r="A875" s="1"/>
  <c r="A876" s="1"/>
  <c r="A877" s="1"/>
  <c r="A878" s="1"/>
  <c r="A879" s="1"/>
  <c r="A880" s="1"/>
  <c r="A882" s="1"/>
  <c r="A883" s="1"/>
  <c r="A884" s="1"/>
  <c r="A885" s="1"/>
  <c r="A886" s="1"/>
  <c r="A887" s="1"/>
  <c r="A888" s="1"/>
  <c r="A889" s="1"/>
  <c r="A890" s="1"/>
  <c r="A893" s="1"/>
  <c r="A894" s="1"/>
  <c r="A895" s="1"/>
  <c r="A896" s="1"/>
  <c r="A897" s="1"/>
  <c r="A898" s="1"/>
  <c r="A899" s="1"/>
  <c r="A900" s="1"/>
  <c r="A901" s="1"/>
  <c r="A902" s="1"/>
  <c r="A903" s="1"/>
  <c r="A904" s="1"/>
  <c r="A905" s="1"/>
  <c r="A906" s="1"/>
  <c r="A907" s="1"/>
  <c r="A908" s="1"/>
  <c r="A909" s="1"/>
  <c r="A910" s="1"/>
  <c r="A911" s="1"/>
  <c r="A912" s="1"/>
  <c r="A913" s="1"/>
  <c r="A914" s="1"/>
  <c r="A915" s="1"/>
  <c r="A916" s="1"/>
  <c r="A918" s="1"/>
  <c r="A919" s="1"/>
  <c r="A921" s="1"/>
  <c r="A922" s="1"/>
  <c r="A923" s="1"/>
  <c r="A924" s="1"/>
  <c r="A925" s="1"/>
  <c r="A926" s="1"/>
  <c r="A927" s="1"/>
  <c r="A929" s="1"/>
  <c r="A930" s="1"/>
  <c r="A931" s="1"/>
  <c r="A933" s="1"/>
  <c r="A934" s="1"/>
  <c r="A935" s="1"/>
  <c r="A936" s="1"/>
  <c r="A937" s="1"/>
  <c r="A939" s="1"/>
  <c r="A940" s="1"/>
  <c r="A941" s="1"/>
  <c r="A942" s="1"/>
  <c r="A944" s="1"/>
  <c r="A945" s="1"/>
  <c r="A946" s="1"/>
  <c r="A947" s="1"/>
  <c r="A948" s="1"/>
  <c r="A949" s="1"/>
  <c r="A950" s="1"/>
  <c r="A951" s="1"/>
  <c r="A952" s="1"/>
  <c r="A954" s="1"/>
  <c r="A955" s="1"/>
  <c r="A956" s="1"/>
  <c r="A957" s="1"/>
  <c r="B812"/>
  <c r="B813" s="1"/>
  <c r="B814" s="1"/>
  <c r="B815" s="1"/>
  <c r="P961"/>
  <c r="O961"/>
  <c r="B385"/>
  <c r="B386" s="1"/>
  <c r="B387" s="1"/>
  <c r="B388" s="1"/>
  <c r="B389" s="1"/>
  <c r="A958" l="1"/>
  <c r="A959" s="1"/>
  <c r="A961" s="1"/>
  <c r="A962" s="1"/>
  <c r="A963" s="1"/>
  <c r="A964" s="1"/>
  <c r="A966" s="1"/>
  <c r="A967" s="1"/>
  <c r="A968" s="1"/>
  <c r="A969" s="1"/>
  <c r="A970" s="1"/>
  <c r="A971" s="1"/>
  <c r="A972" s="1"/>
  <c r="A973" s="1"/>
  <c r="A974" s="1"/>
  <c r="A976" s="1"/>
  <c r="A977" s="1"/>
  <c r="A978" s="1"/>
  <c r="A979" s="1"/>
  <c r="A981" s="1"/>
  <c r="A982" s="1"/>
  <c r="A983" s="1"/>
  <c r="A984" s="1"/>
  <c r="A985" s="1"/>
  <c r="A986" s="1"/>
  <c r="A987" s="1"/>
  <c r="A988" s="1"/>
  <c r="A989" s="1"/>
  <c r="A990" s="1"/>
  <c r="P696"/>
  <c r="O696"/>
  <c r="B1207"/>
  <c r="B1208" s="1"/>
  <c r="B1209" s="1"/>
  <c r="B1210" s="1"/>
  <c r="B1211" s="1"/>
  <c r="B1212" s="1"/>
  <c r="B1213" s="1"/>
  <c r="B1214" s="1"/>
  <c r="B1161"/>
  <c r="B1162" s="1"/>
  <c r="B1163" s="1"/>
  <c r="B1164" s="1"/>
  <c r="B1165" s="1"/>
  <c r="B1166" s="1"/>
  <c r="B1129"/>
  <c r="B1130" s="1"/>
  <c r="B1131" s="1"/>
  <c r="B1132" s="1"/>
  <c r="B1133" s="1"/>
  <c r="B1075"/>
  <c r="B1076" s="1"/>
  <c r="B1077" s="1"/>
  <c r="B1078" s="1"/>
  <c r="B1079" s="1"/>
  <c r="B1080" s="1"/>
  <c r="B1081" s="1"/>
  <c r="B1082" s="1"/>
  <c r="B1083" s="1"/>
  <c r="B1084" s="1"/>
  <c r="B1085" s="1"/>
  <c r="B1086" s="1"/>
  <c r="B1087" s="1"/>
  <c r="B1088" s="1"/>
  <c r="B1089" s="1"/>
  <c r="B1090" s="1"/>
  <c r="B1091" s="1"/>
  <c r="B1092" s="1"/>
  <c r="B1093" s="1"/>
  <c r="B1094" s="1"/>
  <c r="B1095" s="1"/>
  <c r="B1096" s="1"/>
  <c r="B1097" s="1"/>
  <c r="B1098" s="1"/>
  <c r="B1099" s="1"/>
  <c r="B1100" s="1"/>
  <c r="B1101" s="1"/>
  <c r="B1215" l="1"/>
  <c r="B1216" s="1"/>
  <c r="B1217" s="1"/>
  <c r="B1218" s="1"/>
  <c r="B1219" s="1"/>
  <c r="B1220" s="1"/>
  <c r="B1221" s="1"/>
  <c r="B1222" s="1"/>
  <c r="B1223" s="1"/>
  <c r="B1224" s="1"/>
  <c r="B1225" s="1"/>
  <c r="B1102"/>
  <c r="B1103" s="1"/>
  <c r="B1104" s="1"/>
  <c r="B1105" s="1"/>
  <c r="B1106" s="1"/>
  <c r="B1107" s="1"/>
  <c r="B1108" s="1"/>
  <c r="B1109" s="1"/>
  <c r="B1110" s="1"/>
  <c r="B1111" s="1"/>
  <c r="B1112" s="1"/>
  <c r="B1113" s="1"/>
  <c r="B1114" s="1"/>
  <c r="B1115" s="1"/>
  <c r="B1116" s="1"/>
  <c r="A991"/>
  <c r="A992" s="1"/>
  <c r="A993" s="1"/>
  <c r="A994" s="1"/>
  <c r="A995" s="1"/>
  <c r="A996" s="1"/>
  <c r="A997" s="1"/>
  <c r="A998" s="1"/>
  <c r="A999" s="1"/>
  <c r="A1000" s="1"/>
  <c r="A1001" s="1"/>
  <c r="A1002" s="1"/>
  <c r="A1003" s="1"/>
  <c r="A1004" s="1"/>
  <c r="A1005" s="1"/>
  <c r="A1006" s="1"/>
  <c r="A1007" s="1"/>
  <c r="A1010" s="1"/>
  <c r="A1011"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39" s="1"/>
  <c r="A1040" s="1"/>
  <c r="A1041" s="1"/>
  <c r="B977"/>
  <c r="B978" s="1"/>
  <c r="B979" s="1"/>
  <c r="B967"/>
  <c r="B968" s="1"/>
  <c r="B969" s="1"/>
  <c r="B970" s="1"/>
  <c r="B971" s="1"/>
  <c r="B972" s="1"/>
  <c r="B973" s="1"/>
  <c r="B974" s="1"/>
  <c r="P967"/>
  <c r="O967"/>
  <c r="P966"/>
  <c r="O966"/>
  <c r="B924"/>
  <c r="B925" s="1"/>
  <c r="B926" s="1"/>
  <c r="B927" s="1"/>
  <c r="P919"/>
  <c r="O919"/>
  <c r="P918"/>
  <c r="O918"/>
  <c r="B919"/>
  <c r="B894"/>
  <c r="B895" s="1"/>
  <c r="B896" s="1"/>
  <c r="B897" s="1"/>
  <c r="B898" s="1"/>
  <c r="B899" s="1"/>
  <c r="B900" s="1"/>
  <c r="B901" s="1"/>
  <c r="B902" s="1"/>
  <c r="B903" s="1"/>
  <c r="B904" s="1"/>
  <c r="B905" s="1"/>
  <c r="B906" s="1"/>
  <c r="B907" s="1"/>
  <c r="B908" s="1"/>
  <c r="B909" s="1"/>
  <c r="B910" s="1"/>
  <c r="B911" s="1"/>
  <c r="B912" s="1"/>
  <c r="B913" s="1"/>
  <c r="B914" s="1"/>
  <c r="B915" s="1"/>
  <c r="B916" s="1"/>
  <c r="B883"/>
  <c r="B873"/>
  <c r="P847"/>
  <c r="O847"/>
  <c r="B768"/>
  <c r="B769" s="1"/>
  <c r="B734"/>
  <c r="B735" s="1"/>
  <c r="B721"/>
  <c r="A1042" l="1"/>
  <c r="A1043" s="1"/>
  <c r="A1045" s="1"/>
  <c r="A1046" s="1"/>
  <c r="A1047" s="1"/>
  <c r="A1048" s="1"/>
  <c r="A1049" s="1"/>
  <c r="A1052" s="1"/>
  <c r="A1053" s="1"/>
  <c r="A1054" s="1"/>
  <c r="A1055" s="1"/>
  <c r="A1056" s="1"/>
  <c r="A1057" s="1"/>
  <c r="A1058" s="1"/>
  <c r="A1059"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B884"/>
  <c r="B885" s="1"/>
  <c r="B886" s="1"/>
  <c r="B874"/>
  <c r="B875" s="1"/>
  <c r="B876" s="1"/>
  <c r="B877" s="1"/>
  <c r="B878" s="1"/>
  <c r="B879" s="1"/>
  <c r="B880" s="1"/>
  <c r="B770"/>
  <c r="B771" s="1"/>
  <c r="B772" s="1"/>
  <c r="B773" s="1"/>
  <c r="B774" s="1"/>
  <c r="B775" s="1"/>
  <c r="B776" s="1"/>
  <c r="B777" s="1"/>
  <c r="B722"/>
  <c r="B723" s="1"/>
  <c r="B724" s="1"/>
  <c r="B725" s="1"/>
  <c r="P683"/>
  <c r="O683"/>
  <c r="I676"/>
  <c r="J676"/>
  <c r="K676"/>
  <c r="L676"/>
  <c r="M676"/>
  <c r="N676"/>
  <c r="B678"/>
  <c r="B679" s="1"/>
  <c r="B680" s="1"/>
  <c r="B681" s="1"/>
  <c r="P273"/>
  <c r="O273"/>
  <c r="I272"/>
  <c r="I226" s="1"/>
  <c r="J272"/>
  <c r="J226" s="1"/>
  <c r="K272"/>
  <c r="K226" s="1"/>
  <c r="L272"/>
  <c r="L226" s="1"/>
  <c r="M272"/>
  <c r="M226" s="1"/>
  <c r="N272"/>
  <c r="N226" s="1"/>
  <c r="B424"/>
  <c r="B425" s="1"/>
  <c r="B426" s="1"/>
  <c r="B427" s="1"/>
  <c r="B428" s="1"/>
  <c r="B429" s="1"/>
  <c r="P418"/>
  <c r="O418"/>
  <c r="B618"/>
  <c r="B619" s="1"/>
  <c r="B620" s="1"/>
  <c r="B621" s="1"/>
  <c r="B622" s="1"/>
  <c r="B623" s="1"/>
  <c r="B624" s="1"/>
  <c r="B625" s="1"/>
  <c r="B626" s="1"/>
  <c r="B627" s="1"/>
  <c r="B628" s="1"/>
  <c r="B629" s="1"/>
  <c r="P618"/>
  <c r="O618"/>
  <c r="P617"/>
  <c r="O617"/>
  <c r="B610"/>
  <c r="B611" s="1"/>
  <c r="P506"/>
  <c r="O506"/>
  <c r="B477"/>
  <c r="B478" s="1"/>
  <c r="B479" s="1"/>
  <c r="B480" s="1"/>
  <c r="B481" s="1"/>
  <c r="B482" s="1"/>
  <c r="B483" s="1"/>
  <c r="B344"/>
  <c r="B345" s="1"/>
  <c r="B346" s="1"/>
  <c r="B257"/>
  <c r="B258" s="1"/>
  <c r="B221"/>
  <c r="B222" s="1"/>
  <c r="B223" s="1"/>
  <c r="B224" s="1"/>
  <c r="B225" s="1"/>
  <c r="P187"/>
  <c r="O187"/>
  <c r="B149"/>
  <c r="B150" s="1"/>
  <c r="B151" s="1"/>
  <c r="B152" s="1"/>
  <c r="B153" s="1"/>
  <c r="B154" s="1"/>
  <c r="B155" s="1"/>
  <c r="B156" s="1"/>
  <c r="B157" s="1"/>
  <c r="B158" s="1"/>
  <c r="B159" s="1"/>
  <c r="B160" s="1"/>
  <c r="B161" s="1"/>
  <c r="B162" s="1"/>
  <c r="B163" s="1"/>
  <c r="A1102" l="1"/>
  <c r="A1103" s="1"/>
  <c r="A1104" s="1"/>
  <c r="A1105" s="1"/>
  <c r="A1106" s="1"/>
  <c r="A1107" s="1"/>
  <c r="A1108" s="1"/>
  <c r="A1109" s="1"/>
  <c r="A1110" s="1"/>
  <c r="A1111" s="1"/>
  <c r="A1112" s="1"/>
  <c r="A1113" s="1"/>
  <c r="A1114" s="1"/>
  <c r="A1115" s="1"/>
  <c r="A1116" s="1"/>
  <c r="A1118" s="1"/>
  <c r="A1120" s="1"/>
  <c r="A1121" s="1"/>
  <c r="A1122" s="1"/>
  <c r="A1123" s="1"/>
  <c r="A1124" s="1"/>
  <c r="A1125" s="1"/>
  <c r="A1126" s="1"/>
  <c r="A1128" s="1"/>
  <c r="A1129" s="1"/>
  <c r="A1130" s="1"/>
  <c r="A1131" s="1"/>
  <c r="A1132" s="1"/>
  <c r="A1133" s="1"/>
  <c r="A1136" s="1"/>
  <c r="A1137" s="1"/>
  <c r="A1138" s="1"/>
  <c r="A1139" s="1"/>
  <c r="A1140" s="1"/>
  <c r="A1141" s="1"/>
  <c r="A1142" s="1"/>
  <c r="A1143" s="1"/>
  <c r="A1144" s="1"/>
  <c r="A1145" s="1"/>
  <c r="A1146" s="1"/>
  <c r="A1147" s="1"/>
  <c r="A1148" s="1"/>
  <c r="A1149" s="1"/>
  <c r="B887"/>
  <c r="B888" s="1"/>
  <c r="B889" s="1"/>
  <c r="B890" s="1"/>
  <c r="B612"/>
  <c r="B613" s="1"/>
  <c r="B614" s="1"/>
  <c r="B615" s="1"/>
  <c r="B484"/>
  <c r="B485" s="1"/>
  <c r="B486" s="1"/>
  <c r="B487" s="1"/>
  <c r="B488" s="1"/>
  <c r="B489" s="1"/>
  <c r="B490" s="1"/>
  <c r="B491" s="1"/>
  <c r="B492" s="1"/>
  <c r="B493" s="1"/>
  <c r="B494" s="1"/>
  <c r="B495" s="1"/>
  <c r="B496" s="1"/>
  <c r="B497" s="1"/>
  <c r="B498" s="1"/>
  <c r="B499" s="1"/>
  <c r="B500" s="1"/>
  <c r="B501" s="1"/>
  <c r="B502" s="1"/>
  <c r="B503" s="1"/>
  <c r="B504" s="1"/>
  <c r="B259"/>
  <c r="B260" s="1"/>
  <c r="B261" s="1"/>
  <c r="B262" s="1"/>
  <c r="B263" s="1"/>
  <c r="N7"/>
  <c r="J7"/>
  <c r="M7"/>
  <c r="I7"/>
  <c r="L7"/>
  <c r="K7"/>
  <c r="B778"/>
  <c r="B779" s="1"/>
  <c r="B780" s="1"/>
  <c r="B781" s="1"/>
  <c r="B782" s="1"/>
  <c r="B783" s="1"/>
  <c r="B784" s="1"/>
  <c r="B785" s="1"/>
  <c r="B786" s="1"/>
  <c r="B787" s="1"/>
  <c r="B788" s="1"/>
  <c r="B789" s="1"/>
  <c r="B790" s="1"/>
  <c r="B791" s="1"/>
  <c r="B792" s="1"/>
  <c r="B793" s="1"/>
  <c r="B794" s="1"/>
  <c r="B795" s="1"/>
  <c r="B796" s="1"/>
  <c r="B726"/>
  <c r="B727" s="1"/>
  <c r="B728" s="1"/>
  <c r="B729" s="1"/>
  <c r="B730" s="1"/>
  <c r="B731" s="1"/>
  <c r="B347"/>
  <c r="B348" s="1"/>
  <c r="B264" l="1"/>
  <c r="B265" s="1"/>
  <c r="B266" s="1"/>
  <c r="B267" s="1"/>
  <c r="B268" s="1"/>
  <c r="B269" s="1"/>
  <c r="B270" s="1"/>
  <c r="B271" s="1"/>
  <c r="A1150"/>
  <c r="A1151" s="1"/>
  <c r="A1152" s="1"/>
  <c r="A1153" s="1"/>
  <c r="A1154" s="1"/>
  <c r="A1155" s="1"/>
  <c r="A1156" s="1"/>
  <c r="A1157" s="1"/>
  <c r="A1158" s="1"/>
  <c r="A1159" s="1"/>
  <c r="A1160" s="1"/>
  <c r="A1161" s="1"/>
  <c r="A1162" s="1"/>
  <c r="A1163" s="1"/>
  <c r="A1164" s="1"/>
  <c r="A1165" s="1"/>
  <c r="A1166" s="1"/>
  <c r="A1168" s="1"/>
  <c r="A1169" s="1"/>
  <c r="A1170" s="1"/>
  <c r="A1171" s="1"/>
  <c r="A1172" s="1"/>
  <c r="A1173" s="1"/>
  <c r="A1174" s="1"/>
  <c r="A1175" s="1"/>
  <c r="A1176" s="1"/>
  <c r="A1177" s="1"/>
  <c r="A1178" s="1"/>
  <c r="A1179" s="1"/>
  <c r="A1181" s="1"/>
  <c r="A1182" s="1"/>
  <c r="A1183" s="1"/>
  <c r="A1184" s="1"/>
  <c r="A1185" s="1"/>
  <c r="A1186" s="1"/>
  <c r="A1187" s="1"/>
  <c r="A1188" s="1"/>
  <c r="A1189" s="1"/>
  <c r="A1190" s="1"/>
  <c r="A1191" s="1"/>
  <c r="A1192" s="1"/>
  <c r="A1193" s="1"/>
  <c r="A1194" s="1"/>
  <c r="A1195" s="1"/>
  <c r="A1196" s="1"/>
  <c r="A1197" s="1"/>
  <c r="A1198" s="1"/>
  <c r="A1199" s="1"/>
  <c r="B797"/>
  <c r="B349"/>
  <c r="B350" s="1"/>
  <c r="B351" s="1"/>
  <c r="B352" s="1"/>
  <c r="B353" s="1"/>
  <c r="B354" s="1"/>
  <c r="B355" s="1"/>
  <c r="B356" s="1"/>
  <c r="B357" s="1"/>
  <c r="B358" s="1"/>
  <c r="B359" s="1"/>
  <c r="B798" l="1"/>
  <c r="B799" s="1"/>
  <c r="B800" s="1"/>
  <c r="B801" s="1"/>
  <c r="B802" s="1"/>
  <c r="A1200"/>
  <c r="A1201" s="1"/>
  <c r="A1202" s="1"/>
  <c r="A1203" s="1"/>
  <c r="A1204" s="1"/>
  <c r="A1206" s="1"/>
  <c r="A1207" s="1"/>
  <c r="A1208" s="1"/>
  <c r="A1209" s="1"/>
  <c r="A1210" s="1"/>
  <c r="A1211" s="1"/>
  <c r="A1212" s="1"/>
  <c r="A1213" s="1"/>
  <c r="A1214" s="1"/>
  <c r="B360"/>
  <c r="B361" s="1"/>
  <c r="B362" s="1"/>
  <c r="B363" s="1"/>
  <c r="B364" s="1"/>
  <c r="B365" s="1"/>
  <c r="B366" s="1"/>
  <c r="G4"/>
  <c r="B367" l="1"/>
  <c r="B368" s="1"/>
  <c r="B369" s="1"/>
  <c r="B370" s="1"/>
  <c r="B371" s="1"/>
  <c r="B372" s="1"/>
  <c r="B373" s="1"/>
  <c r="B374" s="1"/>
  <c r="B375" s="1"/>
  <c r="B376" s="1"/>
  <c r="B377" s="1"/>
  <c r="B378" s="1"/>
  <c r="B379" s="1"/>
  <c r="A1215"/>
  <c r="A1216" s="1"/>
  <c r="A1217" s="1"/>
  <c r="A1218" s="1"/>
  <c r="A1219" s="1"/>
  <c r="A1220" s="1"/>
  <c r="A1221" s="1"/>
  <c r="A1222" s="1"/>
  <c r="A1223" s="1"/>
  <c r="A1224" s="1"/>
  <c r="A1225" s="1"/>
  <c r="H1134"/>
  <c r="I1134"/>
  <c r="J1134"/>
  <c r="K1134"/>
  <c r="L1134"/>
  <c r="M1134"/>
  <c r="N1134"/>
  <c r="H765" l="1"/>
  <c r="I765"/>
  <c r="J765"/>
  <c r="K765"/>
  <c r="L765"/>
  <c r="M765"/>
  <c r="N765"/>
  <c r="B1008" l="1"/>
  <c r="B891"/>
  <c r="N1008" l="1"/>
  <c r="K1008"/>
  <c r="M1008"/>
  <c r="L1008"/>
  <c r="H1008"/>
  <c r="J1008"/>
  <c r="I1008"/>
  <c r="H891" l="1"/>
  <c r="I891"/>
  <c r="J891"/>
  <c r="K891"/>
  <c r="L891"/>
  <c r="M891"/>
  <c r="N891"/>
  <c r="B765"/>
  <c r="B630"/>
  <c r="B569" l="1"/>
  <c r="B297" l="1"/>
  <c r="I297" l="1"/>
  <c r="L297"/>
  <c r="M297"/>
  <c r="K297"/>
  <c r="N297"/>
  <c r="J297"/>
  <c r="I430" l="1"/>
  <c r="N430"/>
  <c r="J430"/>
  <c r="M430"/>
  <c r="K430"/>
  <c r="L430"/>
  <c r="I569" l="1"/>
  <c r="K569"/>
  <c r="J569"/>
  <c r="N569"/>
  <c r="L569"/>
  <c r="M569"/>
  <c r="K630" l="1"/>
  <c r="L630"/>
  <c r="N630"/>
  <c r="J630"/>
  <c r="I630"/>
  <c r="M630"/>
  <c r="M686" l="1"/>
  <c r="N686"/>
  <c r="L686"/>
  <c r="J686"/>
  <c r="H686"/>
  <c r="I686"/>
  <c r="K686"/>
  <c r="N341" l="1"/>
  <c r="N4" s="1"/>
  <c r="K341"/>
  <c r="K4" s="1"/>
  <c r="J341"/>
  <c r="J4" s="1"/>
  <c r="L341"/>
  <c r="L4" s="1"/>
  <c r="H4"/>
  <c r="I341" l="1"/>
  <c r="I4" s="1"/>
  <c r="M341"/>
  <c r="M4" s="1"/>
  <c r="B278" l="1"/>
  <c r="B279" l="1"/>
  <c r="B280" s="1"/>
  <c r="B281" s="1"/>
  <c r="B282" s="1"/>
  <c r="B283" s="1"/>
  <c r="B284" s="1"/>
  <c r="B285" s="1"/>
  <c r="B286" s="1"/>
  <c r="B287" s="1"/>
  <c r="B288" s="1"/>
  <c r="B289" s="1"/>
  <c r="B290" s="1"/>
  <c r="B291" s="1"/>
  <c r="B292" s="1"/>
  <c r="B293" s="1"/>
  <c r="B294" s="1"/>
  <c r="B295" s="1"/>
  <c r="B296" s="1"/>
  <c r="B584" l="1"/>
  <c r="B585" s="1"/>
  <c r="B586" s="1"/>
  <c r="B587" s="1"/>
  <c r="B588" s="1"/>
  <c r="B589" s="1"/>
  <c r="B590" s="1"/>
  <c r="B591" s="1"/>
  <c r="B592" s="1"/>
  <c r="B593" s="1"/>
  <c r="B594" s="1"/>
  <c r="B595" s="1"/>
  <c r="B596" s="1"/>
  <c r="B597" s="1"/>
  <c r="B598" s="1"/>
  <c r="B599" s="1"/>
  <c r="B600" s="1"/>
  <c r="B601" s="1"/>
  <c r="B602" s="1"/>
  <c r="B603" s="1"/>
  <c r="B604" s="1"/>
  <c r="B605" s="1"/>
  <c r="B606" s="1"/>
  <c r="B607" s="1"/>
  <c r="B853"/>
  <c r="B854" s="1"/>
  <c r="B855" s="1"/>
  <c r="B856" s="1"/>
  <c r="B857" s="1"/>
  <c r="B858" l="1"/>
  <c r="B859" s="1"/>
  <c r="B860" s="1"/>
  <c r="B861" s="1"/>
  <c r="B862" s="1"/>
  <c r="B864" s="1"/>
  <c r="B863" s="1"/>
  <c r="B865" s="1"/>
  <c r="B866" s="1"/>
  <c r="B867" s="1"/>
  <c r="B868" s="1"/>
  <c r="B869" s="1"/>
  <c r="B870" s="1"/>
</calcChain>
</file>

<file path=xl/sharedStrings.xml><?xml version="1.0" encoding="utf-8"?>
<sst xmlns="http://schemas.openxmlformats.org/spreadsheetml/2006/main" count="3513" uniqueCount="1746">
  <si>
    <t>№ з/п</t>
  </si>
  <si>
    <t>Реєстраційний номер</t>
  </si>
  <si>
    <t>Спонсорські кошти</t>
  </si>
  <si>
    <t>Фінансовий внесок громади</t>
  </si>
  <si>
    <t>Нефінансовий внесок громади</t>
  </si>
  <si>
    <t>м. Дрогобич</t>
  </si>
  <si>
    <t>м. Львів</t>
  </si>
  <si>
    <t>м. Самбір</t>
  </si>
  <si>
    <t>м. Трускавець</t>
  </si>
  <si>
    <t>м. Червоноград</t>
  </si>
  <si>
    <t>м. Борислав</t>
  </si>
  <si>
    <t>м. Новий Розділ</t>
  </si>
  <si>
    <t>м. Моршин</t>
  </si>
  <si>
    <t>Бродівський район</t>
  </si>
  <si>
    <t>Буський район</t>
  </si>
  <si>
    <t>№з/п в території</t>
  </si>
  <si>
    <t>Городоцький район</t>
  </si>
  <si>
    <t>Жидачівський район</t>
  </si>
  <si>
    <t>Жовківський район</t>
  </si>
  <si>
    <t>Дрогобицький район</t>
  </si>
  <si>
    <t>Золочівський район</t>
  </si>
  <si>
    <t>Кам'янка-Бузький район</t>
  </si>
  <si>
    <t>Самбірський район</t>
  </si>
  <si>
    <t>Сокальський район</t>
  </si>
  <si>
    <t>Старосамбірський район</t>
  </si>
  <si>
    <t>Стрийський район</t>
  </si>
  <si>
    <t>Турківський район</t>
  </si>
  <si>
    <t>Яворівський район</t>
  </si>
  <si>
    <t>Мостиський район</t>
  </si>
  <si>
    <t>Перемишлянський район</t>
  </si>
  <si>
    <t>Пустомитівський район</t>
  </si>
  <si>
    <t>УСЬОГО</t>
  </si>
  <si>
    <t>Гніздичівська ОТГ</t>
  </si>
  <si>
    <t>Ходорівська ОТГ</t>
  </si>
  <si>
    <t>Жовтанецька ОТГ</t>
  </si>
  <si>
    <t>Тростянецька ОТГ</t>
  </si>
  <si>
    <t>Мостиська ОТГ</t>
  </si>
  <si>
    <t>Шегинівська ОТГ</t>
  </si>
  <si>
    <t>Давидівська ОТГ</t>
  </si>
  <si>
    <t>Бісковицька ОТГ</t>
  </si>
  <si>
    <t>Вільшаницька ОТГ</t>
  </si>
  <si>
    <t>Нижанковицька ОТГ</t>
  </si>
  <si>
    <t>Новоміська ОТГ</t>
  </si>
  <si>
    <t>тис. грн</t>
  </si>
  <si>
    <t>Школи</t>
  </si>
  <si>
    <t>Кошти обласного бюджету</t>
  </si>
  <si>
    <t>Кошти районного бюджету</t>
  </si>
  <si>
    <t>Кошти базового бюджету</t>
  </si>
  <si>
    <t>Кошти ОТГ</t>
  </si>
  <si>
    <t>смт Східниця</t>
  </si>
  <si>
    <t>м Стебник</t>
  </si>
  <si>
    <t>м Дрогобич</t>
  </si>
  <si>
    <t>м Соснівка</t>
  </si>
  <si>
    <t>с Маркопіль</t>
  </si>
  <si>
    <t>м Броди</t>
  </si>
  <si>
    <t>с Гаї</t>
  </si>
  <si>
    <t>с Черниця</t>
  </si>
  <si>
    <t>смт Підкамінь</t>
  </si>
  <si>
    <t>с Гаї-Дітковецькі</t>
  </si>
  <si>
    <t>с Пониковиця</t>
  </si>
  <si>
    <t>с Суховоля</t>
  </si>
  <si>
    <t>с Дуб'є</t>
  </si>
  <si>
    <t>с Побужани</t>
  </si>
  <si>
    <t>Капітальний ремонт спортзалу в Добрянському НВК в с. Добряни Городоцького району Львівської області</t>
  </si>
  <si>
    <t>с Добряни</t>
  </si>
  <si>
    <t>м Городок</t>
  </si>
  <si>
    <t>с Бартатів</t>
  </si>
  <si>
    <t>с Переможне</t>
  </si>
  <si>
    <t>с Шоломиничі</t>
  </si>
  <si>
    <t>с Нове Село</t>
  </si>
  <si>
    <t>с Заверешиця</t>
  </si>
  <si>
    <t>с Березець</t>
  </si>
  <si>
    <t>с Градівка</t>
  </si>
  <si>
    <t>с Угри</t>
  </si>
  <si>
    <t>с Бучали</t>
  </si>
  <si>
    <t>с Керниця</t>
  </si>
  <si>
    <t>с Мильчиці</t>
  </si>
  <si>
    <t>с Долиняни</t>
  </si>
  <si>
    <t>с Підзвіринець</t>
  </si>
  <si>
    <t>Великолюбінська ОТГ</t>
  </si>
  <si>
    <t>Території району, що не входять в ОТГ</t>
  </si>
  <si>
    <t>с Довге</t>
  </si>
  <si>
    <t>с Снятинка</t>
  </si>
  <si>
    <t>с Доброгостів</t>
  </si>
  <si>
    <t>с Уличне</t>
  </si>
  <si>
    <t>смт Гніздичів</t>
  </si>
  <si>
    <t>м Жидачів</t>
  </si>
  <si>
    <t>смт Журавно</t>
  </si>
  <si>
    <t>с Заріччя</t>
  </si>
  <si>
    <t>с Заболотівці</t>
  </si>
  <si>
    <t>с Соколівка</t>
  </si>
  <si>
    <t>м Дубляни</t>
  </si>
  <si>
    <t>м Рава-Руська</t>
  </si>
  <si>
    <t>м Жовква</t>
  </si>
  <si>
    <t>с Волиця</t>
  </si>
  <si>
    <t>с Туринка</t>
  </si>
  <si>
    <t>с Глинськ</t>
  </si>
  <si>
    <t>с Річки</t>
  </si>
  <si>
    <t>с Липник</t>
  </si>
  <si>
    <t>с Боянець</t>
  </si>
  <si>
    <t>с Сопошин</t>
  </si>
  <si>
    <t>с Зіболки</t>
  </si>
  <si>
    <t>с Гряда</t>
  </si>
  <si>
    <t>смт Куликів</t>
  </si>
  <si>
    <t>с Звертів</t>
  </si>
  <si>
    <t>Магерівська ОТГ</t>
  </si>
  <si>
    <t>с Сновичі</t>
  </si>
  <si>
    <t>с Сасів</t>
  </si>
  <si>
    <t>Назва проекту</t>
  </si>
  <si>
    <t>с Полонична</t>
  </si>
  <si>
    <t>смт Добротвір</t>
  </si>
  <si>
    <t>с Старий Добротвір</t>
  </si>
  <si>
    <t>с Незнанів</t>
  </si>
  <si>
    <t>Кам'янка-Бузька ОТГ</t>
  </si>
  <si>
    <t>с Зубів Міст</t>
  </si>
  <si>
    <t>Миколаївський район</t>
  </si>
  <si>
    <t>с Київець</t>
  </si>
  <si>
    <t>с Дроговиж</t>
  </si>
  <si>
    <t>с Більче</t>
  </si>
  <si>
    <t>м Миколаїв</t>
  </si>
  <si>
    <t>с Новосілки-Опарські</t>
  </si>
  <si>
    <t>с Тужанівці</t>
  </si>
  <si>
    <t>с Рудники</t>
  </si>
  <si>
    <t>с Велика Горожанна</t>
  </si>
  <si>
    <t>смт Розділ</t>
  </si>
  <si>
    <t>с Мала Горожанна</t>
  </si>
  <si>
    <t>с Раделичі</t>
  </si>
  <si>
    <t>Розвадівська ОТГ</t>
  </si>
  <si>
    <t>с Стільсько</t>
  </si>
  <si>
    <t>м Мостиська</t>
  </si>
  <si>
    <t>с Дмитровичі</t>
  </si>
  <si>
    <t>с Довгомостиська</t>
  </si>
  <si>
    <t>с Волостків</t>
  </si>
  <si>
    <t>м Перемишляни</t>
  </si>
  <si>
    <t>с Великі Глібовичі</t>
  </si>
  <si>
    <t>м Бібрка</t>
  </si>
  <si>
    <t>с Вовків</t>
  </si>
  <si>
    <t>Волицька ОТГ</t>
  </si>
  <si>
    <t>с Мостиська Другі</t>
  </si>
  <si>
    <t>м Пустомити</t>
  </si>
  <si>
    <t>с Борщовичі</t>
  </si>
  <si>
    <t>с Миколаїв</t>
  </si>
  <si>
    <t>с Давидів</t>
  </si>
  <si>
    <t>Мурованська ОТГ</t>
  </si>
  <si>
    <t>Підберізцівська ОТГ</t>
  </si>
  <si>
    <t>с Підберізці</t>
  </si>
  <si>
    <t>с Миклашів</t>
  </si>
  <si>
    <t>с Чорнушовичі</t>
  </si>
  <si>
    <t>Солонківська ОТГ</t>
  </si>
  <si>
    <t>с Солонка</t>
  </si>
  <si>
    <t>с Поршна</t>
  </si>
  <si>
    <t>Щирецька ОТГ</t>
  </si>
  <si>
    <t>смт Щирець</t>
  </si>
  <si>
    <t>с Хлопчиці</t>
  </si>
  <si>
    <t>с Никловичі</t>
  </si>
  <si>
    <t>с Нагірне</t>
  </si>
  <si>
    <t>с Кульчиці</t>
  </si>
  <si>
    <t>с Вощанці</t>
  </si>
  <si>
    <t>Бабинська ОТГ</t>
  </si>
  <si>
    <t>с Бісковичі</t>
  </si>
  <si>
    <t>с Лановичі</t>
  </si>
  <si>
    <t>Воле-Баранецька ОТГ</t>
  </si>
  <si>
    <t>Воютицька ОТГ</t>
  </si>
  <si>
    <t>Дублянська ОТГ</t>
  </si>
  <si>
    <t>Луківська ОТГ</t>
  </si>
  <si>
    <t>Рудківська ОТГ</t>
  </si>
  <si>
    <t>с Конюшки-Тулиголівські</t>
  </si>
  <si>
    <t>Чукв'янська ОТГ</t>
  </si>
  <si>
    <t>с Чуква</t>
  </si>
  <si>
    <t>Радехівський район</t>
  </si>
  <si>
    <t>с Корчин</t>
  </si>
  <si>
    <t>Капітальний ремонт даху та покрівлі будівлі Березівської ЗОШ І-ІІІ ст. по вулиці Центральна, 18 в с. Березівка Радехівського району Львівської області</t>
  </si>
  <si>
    <t>с Березівка</t>
  </si>
  <si>
    <t>с Стоянів</t>
  </si>
  <si>
    <t>с Розжалів</t>
  </si>
  <si>
    <t>с Синьків</t>
  </si>
  <si>
    <t>с Вузлове</t>
  </si>
  <si>
    <t>с Новий Витків</t>
  </si>
  <si>
    <t>смт Лопатин</t>
  </si>
  <si>
    <t>с Сушно</t>
  </si>
  <si>
    <t>Сколівський район</t>
  </si>
  <si>
    <t>с Підгородці</t>
  </si>
  <si>
    <t>смт Верхнє Синьовидне</t>
  </si>
  <si>
    <t>с Орів</t>
  </si>
  <si>
    <t>м Сколе</t>
  </si>
  <si>
    <t>с Козьова</t>
  </si>
  <si>
    <t>с Нижнє Синьовидне</t>
  </si>
  <si>
    <t>м Сокаль</t>
  </si>
  <si>
    <t>с Стаївка</t>
  </si>
  <si>
    <t>с Поториця</t>
  </si>
  <si>
    <t>с Хлівчани</t>
  </si>
  <si>
    <t>с Волсвин</t>
  </si>
  <si>
    <t>с Стенятин</t>
  </si>
  <si>
    <t>Великомостівська ОТГ</t>
  </si>
  <si>
    <t>м Старий Самбір</t>
  </si>
  <si>
    <t>с Велика Лінина</t>
  </si>
  <si>
    <t>с Стрілки</t>
  </si>
  <si>
    <t>с Стрільбичі</t>
  </si>
  <si>
    <t>с Тур'є</t>
  </si>
  <si>
    <t>с Тисовиця</t>
  </si>
  <si>
    <t>с Тернава</t>
  </si>
  <si>
    <t>с Нове Місто</t>
  </si>
  <si>
    <t>с Дуліби</t>
  </si>
  <si>
    <t>с Станків</t>
  </si>
  <si>
    <t>с Воля-Задеревацька</t>
  </si>
  <si>
    <t>с Любинці</t>
  </si>
  <si>
    <t>с Лисятичі</t>
  </si>
  <si>
    <t>смт Дашава</t>
  </si>
  <si>
    <t>с Нижня Лукавиця</t>
  </si>
  <si>
    <t>с Верхня Стинава</t>
  </si>
  <si>
    <t>с Нижня Стинава</t>
  </si>
  <si>
    <t>с Сянки</t>
  </si>
  <si>
    <t>с Вовче</t>
  </si>
  <si>
    <t>с Ясениця</t>
  </si>
  <si>
    <t>м Новояворівськ</t>
  </si>
  <si>
    <t>с Наконечне Перше</t>
  </si>
  <si>
    <t>с Старичі</t>
  </si>
  <si>
    <t>с Підлуби</t>
  </si>
  <si>
    <t>с Прилбичі</t>
  </si>
  <si>
    <t>Підсумковий загальний бал</t>
  </si>
  <si>
    <t>Судововишнявська ОТГ</t>
  </si>
  <si>
    <t>ОТГ</t>
  </si>
  <si>
    <t>МІСТА ОБЛАСНОГО ЗНАЧЕННЯ</t>
  </si>
  <si>
    <t>РАЙОН</t>
  </si>
  <si>
    <t xml:space="preserve">Загальна вартість проекту </t>
  </si>
  <si>
    <t>с Дунаїв</t>
  </si>
  <si>
    <t>с Підгірці</t>
  </si>
  <si>
    <t>Пріоритет</t>
  </si>
  <si>
    <t>Населений пункт</t>
  </si>
  <si>
    <t>% небюджетного внеску</t>
  </si>
  <si>
    <t>м Львів</t>
  </si>
  <si>
    <t>Придбання обладнання та інвентаря для Бориславської державної гімназії</t>
  </si>
  <si>
    <t>м Борислав</t>
  </si>
  <si>
    <t>Придбання сучасного мультимедійного обладнання для Бориславської ЗОШ I-III ст. № 4</t>
  </si>
  <si>
    <t>Придбання сучасної комп’ютерної техніки для Бориславської загальноосвітньої школи І-ІІІ ступенів № 3</t>
  </si>
  <si>
    <t>Капітальний ремонт в частині заміни внутрішніх дверних блоків ЗЗСО І-ІІІ ст. №3 на вул. Шкільна, 19 у м. Бориславі</t>
  </si>
  <si>
    <t>Придбання сучасних меблів для їдальні, приміщення якої використовується як актовий зал в ЗЗСО I – III ступенів №7 на вул. В. Великого, 14 в м. Бориславі Львівської області</t>
  </si>
  <si>
    <t>Капітальний ремонт в частині заміни вікон приміщень в ЗЗСО І-ІІІ ст. № 8 на вул. Січових Стрільців № 28 в м. Бориславі Львівської області</t>
  </si>
  <si>
    <t>Придбання та встановлення дитячих ігрових атракціонів на пришкільній території ЗОШ №9 в м.Бориславі</t>
  </si>
  <si>
    <t>Капітальний ремонт в частині заміни вікон приміщень ЗЗСО I-III ступенів №4 на вул. Зеленій, 44 в м. Бориславі Львівської області (II черга)</t>
  </si>
  <si>
    <t>Придбання інтерактивного комплексу “Smart” для учнів Східницької загальноосвітньої школи І-ІІІ ст. № 2 на вул. Промислова, 5 в смт. Східниця</t>
  </si>
  <si>
    <t>Придбання обладнання (настільний персональний комп‘ютер, мультимедійний проектор, екран для проектора) для Стебницької спеціалізованої школи І-ІІІ ступенів №7 Дрогобицької міської ради Львівської області</t>
  </si>
  <si>
    <t>Придбання інтерактивного обладнання (двох інтерактивних панелей EdPro та програмного забезпечення MozaBook) для навчальних кабінетів Дрогобицької спеціалізованої школи І-ІІІ ступенів №2 у м. Дрогобичі Львівської області</t>
  </si>
  <si>
    <t>Капітальний ремонт (заміна віконних та дверних блоків) у Стебницькій спеціалізованій школі І-ІІІ ступенів №7 Дрогобицької міської ради Львівської області</t>
  </si>
  <si>
    <t>Капітальний ремонт (заміна віконних блоків) в Дрогобицькій ЗОШ І-ІІІ ступенів №4 на вул. Стрийська, 28 м. Дрогобич Львівська області</t>
  </si>
  <si>
    <t>Придбання спортивного інвентарю для Дрогобицького ліцею Дрогобицької міської ради Львівської області при Дрогобицькому державному педагогічному університеті імені Івана Франка</t>
  </si>
  <si>
    <t>Капітальний ремонт (заміна віконних та дверних блоків) у Стебницькій загальноосвітній школі І-ІІІ ступенів № 6 Дрогобицької міської ради Львівської області</t>
  </si>
  <si>
    <t>Капітальний ремонт (заміна віконних і дверних блоків – ІIІ черга) в Дрогобицькій ЗОШ I-III ступенів №17 на вул. Самбірська, 70, м. Дрогобич Львівська області</t>
  </si>
  <si>
    <t>Придбання обладнання (настільний персональний комп’ютер, ноутбук, мультимедійний проектор, екран для проектора, принтер багатофункціональний, ламінатор, біндер(брошурувальник) для Стебницької загальноосвітньої школи І-ІІІ ступенів № 6 Дрогобицької міської ради Львівської області</t>
  </si>
  <si>
    <t>Капітальний ремонт (заміна віконних блоків) у Стебницькій загальноосвітній школі І-ІІІ ступенів №18 Дрогобицької міської ради Львівської області</t>
  </si>
  <si>
    <t>Придбання обладнання (мультимедійних інтерактивних дошок) для ЗОШ № 9 на вул. Фабричній, 63, м. Дрогобич Львівської обл.</t>
  </si>
  <si>
    <t>Придбання обладнання для кабінету інформатики СШ І-ІІІ ступенів №16 в м. Дрогобич Львівської області</t>
  </si>
  <si>
    <t>Капітальний ремонт (заміна віконних та дверних блоків) у Стебницькій загальноосвітній школі І-ІІІ ступенів № 11 імені Тараса Зозулі Дрогобицької міської ради Львівської області</t>
  </si>
  <si>
    <t>Придбання столового посуду для шкільної їдальні Дрогобицької ЗОШ І-ІІІ ступенів № 1 імені Івана Франка</t>
  </si>
  <si>
    <t>Придбання світлодіодних світильників (LED) для НВК « СЗШ-ліцей» м. Моршина Львівської області</t>
  </si>
  <si>
    <t>м Моршин</t>
  </si>
  <si>
    <t>Шкільна їдальня, закупівля обладнання та меблів для їдальні СШ№7 м. Самбора Львівської області</t>
  </si>
  <si>
    <t>м Самбір</t>
  </si>
  <si>
    <t>Капітальний ремонт рекреації та навчальних класів в школі-ліцеї імені Андрія Струся на вул. Шухевича, 45б в м. Самборі Львівської області</t>
  </si>
  <si>
    <t>Капітальний ремонт даху спортивного залу Самбірської гімназії по вул. Січових Стрільців, 10 у м. Самборі Львівської області</t>
  </si>
  <si>
    <t>Капітальний ремонт виробничих приміщень харчоблоку НВК СЗШ №2-гімназія по вул. Данилишиних, 19 в м. Трускавець Львівської області</t>
  </si>
  <si>
    <t>м Трускавець</t>
  </si>
  <si>
    <t>Модернізація матеріальної бази навчального закладу як засобу підвищення якості освіти Червоноградської загальноосвітньої школи І-ІІІ степенів № 1 повул. Клюсівській, 19, м. Червоноград Львівської області</t>
  </si>
  <si>
    <t>м Червоноград</t>
  </si>
  <si>
    <t>Придбання мультимедійної техніки для ЧСШ № 8 по вул. Шептицького, 15 в м. Червонограді Львівської області</t>
  </si>
  <si>
    <t>Капітальний ремонт будівлі Червоноградської гімназії (заміна вікон на енергозберігаючі) по вул. С. Бандери, 17 а, в м. Червонограді Львівської області</t>
  </si>
  <si>
    <t>Капітальний ремонт будівлі (заміна вікон на енергозберігаючі) ЧЗШ №12 по вул. Степана Бандери 17 у м. Червонограді Львівської області</t>
  </si>
  <si>
    <t>Капітальний ремонт будівлі (приміщення їдальні з заміною вікон на енергозберігаючі ) ЧЗШ №4 по вул. Пушкіна, 4, в м. Червонограді Львівської області</t>
  </si>
  <si>
    <t>Капітальний ремонт будівлі (заміна вікон) ЧНВК № 13 по вул. Театральній, 14 а в м. Соснівка Львівської області</t>
  </si>
  <si>
    <t>Придбання комп'ютерної та медійної техніки як засобу підвищення освітніх послуг та управління школою Червоноградської загальноосвітньої школи I-III ступенів № 5 м. Червонограда Львівської області</t>
  </si>
  <si>
    <t>Капітальний ремонт будівлі (заміна вікон на енергозберігаючі) ЧЗШ № 7 по вул. Шептиицького, 2 в м. Соснівці Львівської області</t>
  </si>
  <si>
    <t>Придбання комп’ютерного обладнання ЧЗШ № 7 по вул. Шептицького, 2 в м. Соснівці Львівської області</t>
  </si>
  <si>
    <t>Капітальний ремонт будівлі (заміна вікон) ЧЗШ № 2 по вул. Клюсівська, 3 в м. Червонограді Львівської області</t>
  </si>
  <si>
    <t>Капітальний ремонт будівлі санвузлів Червоноградської загальноосвітньої школи I-III ступенів №5 Червоноградської міської ради Львівської області по вулиці Грінченка, 9 в 
 м. Червонограді Львівської області</t>
  </si>
  <si>
    <t>Капітальний ремонт санвузлів Червоноградської загальноосвітньої школи І-ІІІ степенів № 1 по вул. Клюсівській, 19, м. Червоноград, Львівської обл.</t>
  </si>
  <si>
    <t>Придбання обладнання для забезпечення якісного профільного навчання у Бродівській гімназії ім. І. Труша.</t>
  </si>
  <si>
    <t>Придбання обладнання для Підгорецького НВК "ЗОШ І-ІІ ступенів - ДНЗ" Бродівської районної ради Львівської області</t>
  </si>
  <si>
    <t>Придбання обладнання для кабінету інформатики у Дуб’євському НВК с. Дуб’є Бродівського району Львівської області</t>
  </si>
  <si>
    <t>Капітальний ремонт із заміною віконних блоків на енергозберігаючі в Гаївському навчально-виховному комплексі "загальноосвітня школа І-ІІ ступенів - дошкільний навчальний заклад" в с. Гаї Бродівського району Львівської області</t>
  </si>
  <si>
    <t>Придбання комп’ютерної техніки для кабінетів інформатики та фізики в Ясенівській ЗОШ І-ІІІ ст. Бродівської районної ради Львівської області</t>
  </si>
  <si>
    <t>с Ясенів</t>
  </si>
  <si>
    <t>Придбання інтерактивного комплексу для Гаївського НВК Бродівського району Львівської області</t>
  </si>
  <si>
    <t>Капітальний ремонт подвір'я Бродівської спеціалізованої загальноосвітньої школи І-ІІІ ст. №2 з вивченням англійської мови з 1 класу Львівської області</t>
  </si>
  <si>
    <t>Капітальний ремонт харчоблоку із впровадженням енергозберігаючих заходів в опорному закладі "Підкамінська ЗОШ І-ІІІ ст" Бродівського району Львівської області</t>
  </si>
  <si>
    <t>Придбання мультимедійного комплексу для навчального кабінету у Бродівську СЗОШ І-ІІІ ст. №2 з вивченням англійської мови з 1 класу Львівської області</t>
  </si>
  <si>
    <t>Капітальний ремонт шкільного подвір'я Суховільської загальноосвітньої школи І-ІІІ ступенів Бродівської районної ради Львівської області</t>
  </si>
  <si>
    <t>Придбання обладнання для історичного кабінету для забезпечення якісного профільного навчання в опорному закладі «Бродівська загальноосвітня школа І-ІІІ ступенів № 3 Бродівської районної ради Львівської області</t>
  </si>
  <si>
    <t>Капітальний ремонт першого поверху із заміною вікон та вхідних дверей на енергозберігаючі металопластикові в ОЗ «Бродівська ЗОШ І-ІІІ ст. №4» м. Броди Львівської області</t>
  </si>
  <si>
    <t>Капітальний ремонт із заміною вікон на енергозберігаючі металопластикові в Лучківській ЗОШ 1-2 ступенів в с.Лучківці Бродівського району Львівської області</t>
  </si>
  <si>
    <t>с Лучківці</t>
  </si>
  <si>
    <t>Капітальний ремонт із заміною вікон і дверей на енергозберігаючі металопластикові в Маркопільському НВК ЗОШ 1-3 ст. – ДНЗ в с. Маркопіль Бродівського району Львівської області</t>
  </si>
  <si>
    <t>Капітальний ремонт коридорних приміщень першого поверху в Бродівській ЗОШ І ст. № 1 по вул. Коцюбинського, 8 м. Броди Львівської області</t>
  </si>
  <si>
    <t>Капітальний ремонт із заміною вікон на енергозберігаючі металопластикові в Гаї-Дітковецькому НВК с.Гаї-Дітковецькі Бродівського району Львівської області</t>
  </si>
  <si>
    <t>Капітальний ремонт із заміною віконних та дверних блоків на металопластикові енергозберігаючі в Черницькому НВК Бродівського району Львівської області</t>
  </si>
  <si>
    <t>Капітальний ремонт туалетів Бродівської гімназії ім. І. Труша в м. Броди Львівської області</t>
  </si>
  <si>
    <t>Капітальний ремонт системи опалення в Паликоровівському навчально-виховному комплексі «Загальноосвітня школа І-ІІступенів - дошкільний навчальний заклад» с. Паликорови Бродівського району Львівської області</t>
  </si>
  <si>
    <t>с Паликорови</t>
  </si>
  <si>
    <t>Капітальний ремонт туалетних кімнат Пониковицької ЗОШ І-ІІІ ступенів, с. Пониковиця Бродівського району Львівської області</t>
  </si>
  <si>
    <t>Капітальний ремонт з утепленням фасаду Дуб’євському НВК с. Дуб’є Бродівського району Львівської області</t>
  </si>
  <si>
    <t>Придбання обладнання для Гаї-Дітковецького НВК Бродівського району Львівської області</t>
  </si>
  <si>
    <t>Придбання обладнання для системи відеоспостереження в ОЗ "Бродівська ЗОШ І-ІІІ ст. №4" м. Броди Львівської області</t>
  </si>
  <si>
    <t>Придбання меблів для учительської кімнати у Бродівській ЗОШ І ст. № 1 по вул. Коцюбинського, 8 м. Броди Львівської області</t>
  </si>
  <si>
    <t>Придбання інтерактивного обладнання для Пониковицької ЗОШ І-ІІІ ступенів с. Пониковиця Бродівського району Львівської області</t>
  </si>
  <si>
    <t>Придбання інвентаря для ОЗНЗ «Олеська ЗОШ І-ІІІ ступенів» в смт. Олесько Буського району Львівської області</t>
  </si>
  <si>
    <t>смт Олесько</t>
  </si>
  <si>
    <t>Заміна віконних та дверних блоків в НВК "Соколівська ЗОШ І-ІІ ст. - ДНЗ ім. В. Кальби" в с. Соколівка Буського району Львівської області (капітальний ремонт)</t>
  </si>
  <si>
    <t>Капітальний ремонт даху спортивного залу Побужанської ЗОШ І-ІІІ ст. с. Побужани Буського району Львівської області</t>
  </si>
  <si>
    <t>Капітальний ремонт Бучалівської ЗОШ І-ІІ ступенів Городоцького району Львівської області</t>
  </si>
  <si>
    <t>Капітальний ремонт приміщення Городоцької ЗОШ № 3 І-ІІІ ступенів імені Героя України Івана Бльока в м. Городок Львівської області</t>
  </si>
  <si>
    <t>Капітальний ремонт Переможненської ЗОШ І –ІІІ ст. в с. Переможне Городоцького району Львівської області</t>
  </si>
  <si>
    <t>Капітальний ремонт даху Долинянського НВК с. Долиняни Городоцького району Львівської області</t>
  </si>
  <si>
    <t>Капітальний ремонт (заміна віконних та дверних блоків) Заверещицького НВК «Берегиня» с. Заверещиця Городоцького району Львівської області</t>
  </si>
  <si>
    <t>Капітальний ремонт Вовчухівської ЗОШ І-ІІ ступенів Городоцької районної ради Львівської області</t>
  </si>
  <si>
    <t>с Вовчухи</t>
  </si>
  <si>
    <t>Капітальний ремонт спортзалу Градівської ЗОШ І-ІІІ ст., в с. Градівка Городоцького району Львівської області</t>
  </si>
  <si>
    <t>Придбання і встановлення дитячого майданчика для Шоломиницької ЗОШ I-II ст. в с.Шоломиничі Городоцького району Львівської області</t>
  </si>
  <si>
    <t>Капітальний ремонт (заміна віконних і дверних блоків) Березецької ЗОШ І-ІІІ ступенів в с. Березець Городоцького району Львівської області</t>
  </si>
  <si>
    <t>Капітальний ремонт системи опалення Городоцького ЗЗСО І-ІІІ ст. № 4 ім. Т. Кулєби та А. Одухи м. Городок Львівської області</t>
  </si>
  <si>
    <t>Капітальний ремонт Керницького НВК в с. Керниця Городоцького району Львівської області</t>
  </si>
  <si>
    <t>Капітальний ремонт (заміна віконних і дверних блоків) Угрівського НВК в с. Угри Городоцького району Львівської області</t>
  </si>
  <si>
    <t>Капітальний ремонт Бартатівського НВК в 
 с. Бартатів Городоцького району Львівської області</t>
  </si>
  <si>
    <t>Капітальний ремонт спортзалу в Підзвіринецькій ЗОШ І-ІІІ ст. с. Підзвіринець Городоцького району Львівської області</t>
  </si>
  <si>
    <t>Капітальний ремонт (заміна віконних і дверних блоків) Новосільського НВК в с. Нове Село Городоцького району Львівської області</t>
  </si>
  <si>
    <t>Капітальний ремонт Мильчицької ЗОШ І-ІІІ ступенів в с. Мильчиці Городоцького району Львівської області</t>
  </si>
  <si>
    <t>Капітальний ремонт центрального входу опорного закладу - Городоцького навчально-виховного комплексу №5 «Загальноосвітній навчальний заклад-дошкільний навчальний заклад</t>
  </si>
  <si>
    <t>Капітальний ремонт покрівлі Лісновицької ЗОШ І-ІІ ступенів в с. Лісновичі Городоцького району Львівської області</t>
  </si>
  <si>
    <t>с Лісновичі</t>
  </si>
  <si>
    <t>Капітальний ремонт покрівлі Галичанівського НВК с. Галичани Городоцького району Львівської області</t>
  </si>
  <si>
    <t>с Галичани</t>
  </si>
  <si>
    <t>Капітальний ремонт коридору основного корпусу Уличненської СЗШ І - ІІІ ст. по вулиці Прикарпатській, 3, с. Уличне Дрогобицького району Львівської області</t>
  </si>
  <si>
    <t>Капітальний ремонт фасаду Довжанського НВК І ст. Дрогобицького району Львівської області</t>
  </si>
  <si>
    <t>Капітальний ремонт частини покрівлі Доброгостівської СЗШ І - ІІІ ст. ім. І.Боберського с. Доброгостів Дрогобицькогго району Львівської області</t>
  </si>
  <si>
    <t>Капітальний ремонт спортивного залу Урізького навчально-виховного комплексу "Загальноосвітній навчальний заклад І-ІІІ ст. - дошкільний навчальний заклад" по вул. Лесі Українки 1 а в селі Уріж Дрогобицького району Львівської області</t>
  </si>
  <si>
    <t>с Уріж</t>
  </si>
  <si>
    <t>Придбання комп'ютерного обладнання для Довжанського НВК І-ІІІ ступенів Дрогобицького району Львівської області</t>
  </si>
  <si>
    <t>Капітальний ремонт спортивного залу Снятинського НВК I-II ст в с. Снятинка Дрогобицького району Львівської області</t>
  </si>
  <si>
    <t>Капітальний ремонт санвузлів в опорному закладі "Жидачівська ЗОШ І-ІІІ ст. № 2"</t>
  </si>
  <si>
    <t>Придбання комп’ютерного класу з сучасним інтерактивним обладнанням в опорному закладі Жидачівська ЗОШ І-ІІІ ст. № 2</t>
  </si>
  <si>
    <t>Придбання сучасного обладнання для харчоблоку їдальні опорного закладу «Журавнівський НВК СЗШ-ліцей» Жидачівського району Львівської області</t>
  </si>
  <si>
    <t>Капітальний ремонт системи теплопостачання Заболотівецької ЗОШ I – II ступенів Жидачівського району Львівської області</t>
  </si>
  <si>
    <t>Придбання комп'ютерної техніки та меблів для створення комп'ютерного класу у Зарічанській загальноосвітній школі І-ІІ ступенів Жидачівського району</t>
  </si>
  <si>
    <t>Капітальний ремонт із заміною вікон на енергозберігаючі на металопластикові у Журавнівському НВК "СЗШ-Ліцей" Жидачівського району Львівської області</t>
  </si>
  <si>
    <t>Новий комп`ютерний клас у Жидачівському НВК "Початкова школа- гімназія ім. О. Партицького" (придбання обладнання)</t>
  </si>
  <si>
    <t>Капітальний ремонт (заміна вікон та дверей на металопластикові з улаштуванням укосів) у Рогізненській ЗОШ I-II ст. Жидачівського району Львівської області</t>
  </si>
  <si>
    <t>с Рогізно</t>
  </si>
  <si>
    <t>Придбання комп’ютерної техніки та меблів для створення комп’ютерного класу у Заболотівецькій загальноосвітній школі І-ІІ ступенів Жидачівського району Львівської області</t>
  </si>
  <si>
    <t>Капітальний ремонт Жидачівського НВК "Початкова школа-гімназія" ім. О. Партицького м. Жидачів вул. І. Франка, 7 Львівської області із заміною дверних блоків та заміною віконних блоків на металопластикові</t>
  </si>
  <si>
    <t>Капітальний ремонт із заміною вікон та дверей на енергозберігаючі металопластикові у Липницькій ЗОШ І-ІІІ ступенів с. Липник вул. Гайові, 101 Жовківського району Львівської області</t>
  </si>
  <si>
    <t>Капітальний ремонт з заміною віконних прорізів на металопластикові склопакети з впровадженням енергозберігаючих технологій опорного закладу загальної середньої освіти "Дублянська ЗОШ І-ІІІ ступенів імені Героя України Анатолія Жаловаги" по вул.Шевченка, 21 м. Дубляни Жовківського району Львівської області</t>
  </si>
  <si>
    <t>Капітальний ремонт з заміною дверних та віконних прорізів на металопластикові склопакети з впровадженням енергозберігаючих технологій Сопошинської ЗОШ І-ІІІ ст. по вул. Стуса 4 в с. Сопошин Жовківського району Львівської області</t>
  </si>
  <si>
    <t>Капітальний ремонт покрівлі будівлі ЗОШ І-ІІ ступенів по вул. Шевченка, 40 с. Гряда Жовківського району Львівської області</t>
  </si>
  <si>
    <t>Капітальний ремонт з заміною віконних прорізів на металопластикові склопакети з впровадженням енергозберігаючих технологій Глинського НВК «загальноосвітній заклад І-ІІІ ст.-дошкільний заклад» с. Глинськ, вул. Л. Українки, 2 Жовківського району Львівської області</t>
  </si>
  <si>
    <t>Придбання комп'ютерного обладнання для комп'ютерного класу Купичвільської загальноосвітньої школи І-ІІ ступенів Жовківської районної ради</t>
  </si>
  <si>
    <t>с Купичволя</t>
  </si>
  <si>
    <t>Капітальний ремонт фасаду з впровадженням енергозберігаючих технологій основного корпусу Річківської ЗОШ І-ІІ ступенів по вул. Шевченка, 33 с.Річки Жовківського району Львівської області</t>
  </si>
  <si>
    <t>Капітальний ремонт вертикальної гідроізоляції фундаменту будівлі ЗОШ І-ІІІ ступенів № 2 по вул. Є. Коновальця, 17 в м. Рава-Руська Жовківського району Львівської області</t>
  </si>
  <si>
    <t>Капітальний ремонт із заміною вікон та дверей на енергозберігаючі металопластикові у Потелицькій ЗОШ І-ІІІ ступенів с. Потелич Жовківського району Львівської області.</t>
  </si>
  <si>
    <t>с Потелич</t>
  </si>
  <si>
    <t>Придбання обладнання та інвентарю для школи №1 м. Жовкви - котел опалювальний газовий сталевий АОГВ-100Е</t>
  </si>
  <si>
    <t>Придбання комп'ютерного проекційного обладнання для ефективного впровадження інформаційних технологій у філії "Дев'ятирська ЗОШ І-II ступенів" ОНЗ «Рава-Руська загальноосвітня школа №1 І-ІІІ ступенів Жовківського району Львівської області"</t>
  </si>
  <si>
    <t>с Дев'ятир</t>
  </si>
  <si>
    <t>Придбання музичної апаратури для Зіболківської ЗОШ І-ІІІ ст. Жовківського району Львівської області</t>
  </si>
  <si>
    <t>Придбання інтерактивного та комп'ютерного обладнання з метою модернізації шкільного актового залу Волицької ЗОШ І-ІІІ ступенів Жовківського району Львівської області для кращої організації надання освітніх послуг</t>
  </si>
  <si>
    <t>Капітальний ремонт фасаду з впровадженням енергозберігаючих технологій в Боянецькій загальноосвітній школі І-ІІ ступенів по вул. І. Франка, 3, в с. Боянець Жовківського району Львівської області</t>
  </si>
  <si>
    <t>Капітальний ремонт приміщення харчоблоку Туринківської загальноосвітньої школи І-ІІІ ступенів в с. Туринка, вул. Б. Хмельницького, 23 Жовківського району Львівської області</t>
  </si>
  <si>
    <t>Придбання комп`ютерного проекційного обладнання (ноутбук, проекційний екран і проектор) для підвищення ефективності використання інформаційно-комунікаційних технологій в освітньому процесі Звертівської ЗОШ І-ІІ ступенів Жовківського району Львівської області</t>
  </si>
  <si>
    <t>Капітальний ремонт внутрішніх вбиралень в Куликівській ЗОШ І-ІІІ ступенів по вул. Винниченка 1а в смт. Куликів Жовківського району Львівської області</t>
  </si>
  <si>
    <t>Закупівля музично-акустичного обладнання для Боянецької загальноосвітньої школи І- ІІ ступенів Жовківського району Львівської області</t>
  </si>
  <si>
    <t>Закупівля інвентарю та обладнання для створення комп'ютерного класу Жовківської загальноосвітньої школи І-ІІІ ступенів № 2 по вул. Львівська 37/А</t>
  </si>
  <si>
    <t>Капітальний ремонт фасаду з впровадженням енергозберігаючих технологій Синьковицької ЗОШ І-ІІ ступенів по вулиці Клубна,17 в селі Синьковичі Жовківського району Львівської області</t>
  </si>
  <si>
    <t>с Синьковичі</t>
  </si>
  <si>
    <t>Капітальний ремонт коридорів і системи їх освітлення, заміна віконних і дверних прорізів на металопластикові з впровадженням енергозберігаючих технологій з дотриманням вимог пожежної безпеки приміщення Великодорошівської ЗОШ І-ІІ ступенів у селі Великий Дорошів по вулиці Лисенка 1б, Жовківського району Львівської області</t>
  </si>
  <si>
    <t>с Великий Дорошів</t>
  </si>
  <si>
    <t>Капітальний ремонт даху будинку НВК "Рава-Руська школа-гімназія" по вул. І. Сірка, 1 м. Рава-Руська Жовківського району Львівської області</t>
  </si>
  <si>
    <t>Капітальний ремонт віконних прорізів з заміною на металопластикові склопакети з впровадженням енергозберігаючих технологій будівлі Великогрибовицької ЗОШ І-ІІІ ступенів с.Великі Грибовичі вул.Стуса 1А Жовківського району Львівської області</t>
  </si>
  <si>
    <t>с Великі Грибовичі</t>
  </si>
  <si>
    <t>Придбання музично-акустичного обладнання для Потелицької загальноосвітньої школи І-ІІІ ступенів Жовківського району Львівської області</t>
  </si>
  <si>
    <t>Придбання музичного обладнання для Кам’яногірського закладу загальної середньої освіти І – ІІ ступенів Магерівської селищної ради Жовківського району Львівської області</t>
  </si>
  <si>
    <t>с Кам'яна Гора</t>
  </si>
  <si>
    <t>Капітальний ремонт по заміні віконних блоків в ОЗ Сасівський НВК Золочівського району Львівської області</t>
  </si>
  <si>
    <t>Капітальний ремонт по заміні віконних блоків y Сновицькому НВК Золочівського району Львівської області</t>
  </si>
  <si>
    <t>Капітальний ремонт благоустрою території Дернівського НВК ЗНЗ І-ІІ ст. - ДНЗ Кам’янка-Бузького району Львівської області</t>
  </si>
  <si>
    <t>с Дернів</t>
  </si>
  <si>
    <t>Капітальний ремонт приміщення актового залу Добротвірської ЗОШ І-ІІІ ст. по вул. І.Франка 30 в смт. Добротвір Кам’янка-Бузького району Львівської області</t>
  </si>
  <si>
    <t>Капітальний ремонт козирка та сходів в ЗОШ І-ІІІ ст. в с. Старий Добротвір Кам'янка-Бузького району Львівської області (2 черга)</t>
  </si>
  <si>
    <t>Капітальний ремонт благоустрою території Полоничнівського НВК ЗНЗ І-ІІ ст.- ДНЗ Кам’янка-Бузького району Львівської області</t>
  </si>
  <si>
    <t>Капітальний ремонт (заміна вікон) ЗОШ 1 ст. в 
 с. Старий Яричів Кам’янка-Бузького району Львівської області</t>
  </si>
  <si>
    <t>с Старий Яричів</t>
  </si>
  <si>
    <t>Капітальний ремонт даху будівлі їдальні Незнанівської ЗОШ І-ІІ ст. Кам’янка-Бузького району Львівської області</t>
  </si>
  <si>
    <t>Капітальний ремонт даху будівлі Жовтанецького НВК «ЗНЗ І-ІІ ст. - ДНЗ» Кам’янка-Бузького району Львівської області</t>
  </si>
  <si>
    <t>с Жовтанці</t>
  </si>
  <si>
    <t>Капітальний ремонт даху будівлі Новоставського НВК «ЗНЗ І-ІІ ст. – ДНЗ» Кам’янка-Бузького району Львівської області</t>
  </si>
  <si>
    <t>с Новий Став</t>
  </si>
  <si>
    <t>Придбання комп’ютерної техніки для кабінету інформатики Великоколоднівського НВК «ЗНЗ І-ІІІ ст. –ДНЗ» Кам’янка-Бузького району Львівської області</t>
  </si>
  <si>
    <t>с Велике Колодно</t>
  </si>
  <si>
    <t>Придбання обладнання для Зубівмостівського НВК «ЗНЗ І-ІІ ст.– ДНЗ» Кам’янка-Бузького району Львівської області</t>
  </si>
  <si>
    <t>Капітальний ремонт приміщень спортзалу ЗОШ І-ІІІ ст. №1 в м. Кам’янка-Бузька, вул. Незалежності, 66 Кам’янка-Бузького району Львівської області</t>
  </si>
  <si>
    <t>м Кам'янка-Бузька</t>
  </si>
  <si>
    <t>Капітальний ремонт підлог Рудниківського НВК (ЗНЗ-ДНЗ) в с. Рудники Миколаївського району Львівської області</t>
  </si>
  <si>
    <t>Капітальний ремонт. Утеплення фасаду Роздільської ЗОШ І-ІІІ ст. в смт. Розділ Миколаївського району Львівської області</t>
  </si>
  <si>
    <t>Капітальний ремонт двосхилого даху зі слуховими вікнами Миколаївської гімназії в м. Миколаїв Львівської області</t>
  </si>
  <si>
    <t>Капітальний ремонт : Заміна дерев'яних віконних і дверних блоків на металопластикові в Новосілко-Опарській ЗОШ І-ІІІ ст. в с. Новосілки-Опарські Миколаївського р-ну Львівської обл.</t>
  </si>
  <si>
    <t>Капітальний ремонт шатрового даху корпусу початкової школи та частини спортзалу Дроговизького НВК «ЗНЗ І-ІІІ ступенів - ДНЗ» в  с. Дроговиж Миколаївського району Львівської області</t>
  </si>
  <si>
    <t>Капітальний ремонт даху актового залу та спортивного залу ОНЗ "Більченський НВК" (ЗНЗ-ДНЗ) в с. Більче Миколаївського району Львівської області</t>
  </si>
  <si>
    <t>Капітальний ремонт внутрішніх санвузлів Тужанівської ЗОШ І-ІІ ст. в с. Тужанівці Миколаївського району Львівської області</t>
  </si>
  <si>
    <t>Капітальний ремонт даху Колодрубівської ЗОШ І-ІІІ ст. в с. Колодруби Миколаївського району Львівської області</t>
  </si>
  <si>
    <t>с Колодруби</t>
  </si>
  <si>
    <t>Капітальний ремонт даху над спортивним та актовим залом Миколаївської ЗОШ І-ІІІ ст. №1 в м. Миколаїв Львівської області</t>
  </si>
  <si>
    <t>Капітальний ремонт: Утеплення частини фасаду Київецького НВК в с. Київець Миколаївського району Львівської області</t>
  </si>
  <si>
    <t>Капітальний ремонт. Заміна віконних та дверних блоків на металопластикові в Малогорожанківській ЗОШ І – ІІ ступенів в с. Мала Горожанка Миколаївського району Львівської області</t>
  </si>
  <si>
    <t>Капітальний ремонт санвузлів у Гірському НВК (ЗОШ І-ІІІ ст. - ДНЗ) у с. Гірське Миколаївського району Львівської області</t>
  </si>
  <si>
    <t>с Гірське</t>
  </si>
  <si>
    <t>Капітальний ремонт. Утеплення фасаду головного корпусу Великогорожаннівської ЗОШ І-ІІІ ст. в с. Велика Горожанна Миколаївського району Львівської області</t>
  </si>
  <si>
    <t>Капітальний ремонт огорожі Криницької ЗОШ І-ІІ ст. філії ОНЗ «Більченський НВК» (ЗНЗ-ДНЗ) в 
 с. Криниця Миколаївського району Львівської області</t>
  </si>
  <si>
    <t>с Криниця</t>
  </si>
  <si>
    <t>Придбання обладнання та інвентарю для навчального комп'ютерного класу Гніздичівської ЗОШ І-ІІІ ступенів</t>
  </si>
  <si>
    <t>Капітальний ремонт із заміни фізично зношених вікон комунального навчального закладу Ходорівської міської ради Львівської області ЗОШ І-ІІІ ступенів №5 с. Грусятичі</t>
  </si>
  <si>
    <t>с Грусятичі</t>
  </si>
  <si>
    <t>Капітальний ремонт із заміни фізично зношених вікон комунального навчального закладу Ходорівської міської ради Львівської області загальноосвітньої школи I-II ст.№ 22 с. Загірочко</t>
  </si>
  <si>
    <t>с Загірочко</t>
  </si>
  <si>
    <t>Капітальний ремонт із заміни фізично зношених вікон комунального навчально-виховного комплексу «загальноосвітнього навчального закладу-дошкільного навчального закладу» Ходорівської міської ради Львівської області №23 с. Кам’яне</t>
  </si>
  <si>
    <t>с Кам'яне</t>
  </si>
  <si>
    <t>Заболотцівська ОТГ</t>
  </si>
  <si>
    <t>Придбання комп'ютерного обладнання для Лугівського ЗЗСО І-ІІ ступенів та Висоцького ЗЗСО І ступеня (філій ОНЗ Заболотцівський ЗЗСО І-ІІІ ступенів)</t>
  </si>
  <si>
    <t>с Заболотці</t>
  </si>
  <si>
    <t>Капітальний ремонт даху Веринського ЗЗСО І-ІІ ступенів Розвадівської сільської ради Миколаївського району Львівської області</t>
  </si>
  <si>
    <t>с Верин</t>
  </si>
  <si>
    <t>Капітальний ремонт фасаду Черницького ЗЗСО І-ІІІ ст. на вул. Привокзальна, 16 в с. Пісочна Миколаївського району Львівської області</t>
  </si>
  <si>
    <t>с Пісочна</t>
  </si>
  <si>
    <t>Капітальний ремонт санвузлів в приміщені інтернаті Стільського НВК (ЗНЗ-ДНЗ) Миколаївського району Львівської області</t>
  </si>
  <si>
    <t>Капітальний ремонт приміщення ОЗ «Мостиський ЗЗСО №2 І-ІІІ ст.» в м. Мостиська Львівської області</t>
  </si>
  <si>
    <t>Капітальний ремонт приміщення Раденицького НВК с. Раденичі Мостиського району Львівської області</t>
  </si>
  <si>
    <t>с Раденичі</t>
  </si>
  <si>
    <t>Капітальний ремонт Берегівського НВК с. Берегове Мостиського району Львівської області</t>
  </si>
  <si>
    <t>с Берегове</t>
  </si>
  <si>
    <t>Капітальний ремонт приміщення корпусу № 2 ОЗ Судововишнянського НВК в м. Судова Вишня Мостиського району Львівської області</t>
  </si>
  <si>
    <t>м Судова Вишня</t>
  </si>
  <si>
    <t>Капітальний ремонт благоустрою Дмитровицького НВК Судововишнянської міської ради Львівської області</t>
  </si>
  <si>
    <t>Капітальний ремонт Довгомостиського НВК в 
 с. Довгомостиська Мостиського району Львівської області</t>
  </si>
  <si>
    <t>Капітальний ремонт філії «Волостківська загальноосвітня школа І-ІІ ступенів» опорного закладу Судововишнянського навчально-виховного комплексу «Загальноосвітній навчальний заклад І-ІІІ ступенів-дошкільний навчальний заклад» Мостиського району Львівської області</t>
  </si>
  <si>
    <t>Капітальний ремонт заміна покрівлі в Гусаківському НВК корпус № 2 Мостиського району Львівської області</t>
  </si>
  <si>
    <t>с Гусаків</t>
  </si>
  <si>
    <t>Капітальний ремонт перекриття в Буцівській ЗОШ І-ІІ ступенів Мостиського району Львівської області</t>
  </si>
  <si>
    <t>с Буців</t>
  </si>
  <si>
    <t>Капітальний ремонт їдальні ОЗНЗ Перемишлянська загальноосвітня школа-гімназія І-ІІІ ступенів" вул. Привокзальна , 11 м. Перемишляни Львівської області</t>
  </si>
  <si>
    <t>Придбання обладнання для інтерактивного кабінету Боршівської загальноосвітньої школи I – II ступенів Перемишлянського району Львівської області</t>
  </si>
  <si>
    <t>с Борщів</t>
  </si>
  <si>
    <t>Капітальний ремонт даху будівлі загальноосвітньої школи І-ІІІ ступенів по вул. Шевченка, 5 у с. Дунаїв Перемишлянського району Львівської області</t>
  </si>
  <si>
    <t>Капітальний ремонт фасаду будівлі Вовківської загальноосвітньої школи І-ІІ ступенів Перемишлянської районної ради Львівської області</t>
  </si>
  <si>
    <t>Капітальний ремонт із заміною дверей та підлоги в Іванівському НВК ЗНЗ І-ІІ ст.- ДНЗ</t>
  </si>
  <si>
    <t>с Іванівка</t>
  </si>
  <si>
    <t>Капітальний ремонт фасадів господарської будівлі Борщовицького НВК (ЗНЗ І-ІІІ ступенів ДНЗ) шляхом проведення енергоощадних заходів в с. Борщовичі Пустомитівськго району Львівської області</t>
  </si>
  <si>
    <t>Капітальний ремонт прибудованого класу Сокільницької ЗОШ I-III ступенів ім. Івана Франка до окремо стоячої будівлі спортивного залу для облаштування шахового клубу в с. Сокільники Пустомитівського району Львівської області</t>
  </si>
  <si>
    <t>с Сокільники</t>
  </si>
  <si>
    <t>Придбання та встановлення обладнання для урбан-бібліотеки ОЗ Пустомитівська ЗОШ №1 у м. Пустомити Львівської області</t>
  </si>
  <si>
    <t>Будівництво пожежної сигналізації в Давидівському опорному ЗЗСО І-ІІІ ст. імені Т. Г. Шевченка Пустомитівського району Львівської області</t>
  </si>
  <si>
    <t>Придбання обладнання для класу робототехніки у Чорнушовицький навчально-виховний комплекс «Загальноосвітній навчальний заклад I-II ступенів – дошкільний навчальний заклад» Пустомитівського району Львівської області</t>
  </si>
  <si>
    <t>Капітальний ремонт свердловини та водопровідної системи в Чижиківській ЗОШ I-III ст. по вул. Шевченка, 1 с. Чижиків Пустомитівського району Львівської області</t>
  </si>
  <si>
    <t>Придбання обладнання для лінгафонного кабінету у Підберізцівський навчально-виховний комплекс «Загальноосвітній навчальний заклад I-III ступенів – дошкільний навчальний заклад» Пустомитівського району Львівської області</t>
  </si>
  <si>
    <t>Заміна віконних та дверних блоків з використанням енергозберігаючих технологій у Підберізцівському НВК «Загальноосвітній навчальний заклад I-III ступенів – ДНЗ» Пустомитівського району Львівської області (капітальний ремонт)</t>
  </si>
  <si>
    <t>Капітальний ремонт спортивного залу в Миклашівському НВК «ЗНЗ І-ІІІ ступенів - ДНЗ» Пустомитівського району Львівської області</t>
  </si>
  <si>
    <t>Закупівля обладнання та інвентарю для їдальні Зубрянського закладу загальної середньої освіти І-ІІІ ступенів Солонківської сільської ради у селі Зубра Пустомитівського району Львівської області</t>
  </si>
  <si>
    <t>Капітальний ремонт даху Поршнянської філії I-II ступенів - заклад дошкільної освіти опорного закладу загальної середньої освіти I-III ступенів ім. Героя України Миколи Паньківа Солонківської сільської ради</t>
  </si>
  <si>
    <t>Заміна вікон на енергозберігаючі в Опорному закладі Щирецької ЗОШ № 1 І-ІІІ ступенів імені Героя України Богдана Ільківа Пустомитівського району Львівської області</t>
  </si>
  <si>
    <t>Капітальний ремонт будівлі Стоянівської ЗОШ І – ІІІ ст. по вулиці Стуса, 14 в с.Стоянів Радехівського району Львівської області. Заміна вікон.</t>
  </si>
  <si>
    <t>Капітальний ремонт будівлі ЗОШ І-ІІІ ст. с. Павлів по вулиці Джерельна, 4 в с. Павлів Радехівського району Львівської області. Заміна вікон та дверей</t>
  </si>
  <si>
    <t>с Павлів</t>
  </si>
  <si>
    <t>Капітальний ремонт санвузлів ЗОШ І-ІІІ ст. 
 с. Корчин Радехівського району Львівської області</t>
  </si>
  <si>
    <t>Капітальний ремонт будівлі Миколаївського НВК по вулиці Зарічній 2 в с. Миколаїв Радехівського району Львівської області. Заміна вікон</t>
  </si>
  <si>
    <t>Придбання меблів для шкільної їдальні ЗОШ І-ІІІ ступеня с. Новий Витків Радехівського району Львівської області</t>
  </si>
  <si>
    <t>Капітальний ремонт віконних заповнень спортзалу Вузлівського опорного навчально-виховного комплексу "Загальноосвітня школа І-ІІІ ступенів-ліцей" в с. Вузлове Радехівського району Львівської області</t>
  </si>
  <si>
    <t>Придбання музичного обладнання та інвентаря в ЗОШ І-ІІ ст. села Розжалів Радехівського району Львівської області ART платформа для формування творчості, комунікабельності та креативності</t>
  </si>
  <si>
    <t>Лопатинська ОТГ</t>
  </si>
  <si>
    <t>Радехівська ОТГ</t>
  </si>
  <si>
    <t>Капітальний ремонт будівлі опорного закладу «Лопатинська загальноосвітня школа І-ІІІ ступенів навчання» Радехівської районної ради по вулиці Центральна, 23 в смт. Лопатин Радехівського району Львівської області. Заміна вікон</t>
  </si>
  <si>
    <t>Придбання музичної апаратури для ЗОШ І-ІІ ст.
 с. Нивиці Радехівського району Львівської області</t>
  </si>
  <si>
    <t>с Нивиці</t>
  </si>
  <si>
    <t>Капітальний ремонт будівлі ЗОШ І-ІІ ст. с. Нивиці по вул. Шевченка 3, в с. Нивиці Радехівського району Львівської області. Заміна вікон та дверей</t>
  </si>
  <si>
    <t>Капітальний ремонт покрівлі будівлі спортзалу Бишівської ЗОШ І-ІІІ ст. по вулиці Гостинна, 57 в с. Бишів Радехівського району Львівської області</t>
  </si>
  <si>
    <t>с Бишів</t>
  </si>
  <si>
    <t>Капітальний ремонт будівлі Синьківського НВК по вулиці Центральній, 10 в с. Синьків Радехівського району Львівської області. Заміна вікон</t>
  </si>
  <si>
    <t>Придбання дитячого ігрового майданчика для дошкільного навчального закладу с. Сушно Радехівського району Львівської області</t>
  </si>
  <si>
    <t>Придбання обладнання з метою впровадження інформаційно-комунікаційних технологій у навчально-виховний процес Немилівського НВК Радехівського району Львівської області</t>
  </si>
  <si>
    <t>с Немилів</t>
  </si>
  <si>
    <t>Капітальний ремонт будівлі Немилівського НВК по вулиці Центральній, 36 в с. Немилів Радехівського району Львівської області. Заміна вікон та дверей</t>
  </si>
  <si>
    <t>Капітальний ремонт Хлопчицької середньої загальноосвітньої школи І-ІІІ ступенів Самбірського району Львівської області (заміна вікон на енергозберігаючі)</t>
  </si>
  <si>
    <t>Капітальний ремонт Новосілківського навчально-виховного комплексу «Середня загальноосвітня школа I-III ступенів – дошкільний навчальний заклад» Самбірського району Львівської області (заміна вікон та дверей на енергозберігаючі)</t>
  </si>
  <si>
    <t>с Новосілки-Гостинні</t>
  </si>
  <si>
    <t>Придбання обладнання для Никловицької СЗШ І ступенів с. Никловичі Самбірського району</t>
  </si>
  <si>
    <t>Придбання обладнання та інвентарю для Нагірненської СЗШ І-ІІІ ступенів в с. Нагірне Самбірського району Львівської області</t>
  </si>
  <si>
    <t>Придбання обладнання для Вощанцівського НВК СЗШ І-ІІ ст. - ДНЗ Самбірського району Львівської області</t>
  </si>
  <si>
    <t>Капітальний ремонт фасадів Містковицької СЗШ I-II ст. на вул. Садова, 31 в с. Містковичі Самбірського району Львівської області</t>
  </si>
  <si>
    <t>с Містковичі</t>
  </si>
  <si>
    <t>Капітальний ремонт Корницької СЗШ I-II ст. на вул. Шкільна,1 в с. Корничі Самбірського району Львівської області</t>
  </si>
  <si>
    <t>Капітальний ремонт приміщення Бісковицької СЗШ І-ІІІ ступенів Бісковицької сільської ради Самбірського району Львівської області</t>
  </si>
  <si>
    <t>Реконструкція системи опалення СЗШ І ст. в 
 с. Лановичі Самбірського району Львівської області</t>
  </si>
  <si>
    <t>Бібрська ОТГ</t>
  </si>
  <si>
    <t>Капітальний ремонт системи безпеки (зі встановленням системи відеонагляду) в ОЗНЗ І_ІІІ ст. ім. Уляни Кравченко у м. Бібрка Перемишлянського району Львівської області</t>
  </si>
  <si>
    <t>Придбання інтерактивного мультимедійного комплексу (інтерактивна дошка,мультимедійний проектор з короткофокусним об’єктивом, ноутбук вчителя, монтажний комплект , який складається з кріплення для проектора та комплекту кабелів для підключення та інсталяції інтерактивного комплексу) у Великоглібовицькому ЗЗСО І-ІІІ ст. ім. Ю. Головінського</t>
  </si>
  <si>
    <t>Капітальний ремонт даху будівлі школи 
 с. Любешка Перемишлянського району Львівської області</t>
  </si>
  <si>
    <t>с Любешка</t>
  </si>
  <si>
    <t>Капітальний ремонт фасаду та водостічної системи даху Конюшко-Тулиголівської СЗШ І-ІІ ст. в с. Конюшки-Тулиголівські Самбірського району Львівської області</t>
  </si>
  <si>
    <t>Реконструкція шатрового даху Підгайчиківської СЗШ I-III ст. у с. Підгайчики Самбірського району Львівської області</t>
  </si>
  <si>
    <t>с Підгайчики</t>
  </si>
  <si>
    <t>Капітальний ремонт системи опалення Чукв’янської СЗШ І-ІІІ ступенів в с. Чуква Самбірського району Львівської області</t>
  </si>
  <si>
    <t>Придбання обладнання та інвентаря для закладу загальної середньої освіти с.Блажів Самбірського району Львівської області</t>
  </si>
  <si>
    <t>с Блажів</t>
  </si>
  <si>
    <t>Капітальний ремонт електропроводки Підгородецької загальноосвітньої школи І-ІІІ ступенів Сколівської районної ради Львівської області (навчальний корпус № 2)</t>
  </si>
  <si>
    <t>Капітальний ремонт - утеплення фасаду Опорного навчального закладу « Сколівська академічна гімназія при Національному університеті «Львівська політехніка» імені Героя України Героя Небесної Сотні Олега Ушневича» Сколівської районної ради</t>
  </si>
  <si>
    <t>Капітальний ремонт входів із облаштуванням безперешкодного доступу для маломобільних груп населення Верхньосиньовидненської ЗОШ І-ІІІ ст. Сколівської районної ради Львівської області</t>
  </si>
  <si>
    <t>Капітальний ремонт Тухлянського опорного навчального закладу загальної середньої освіти І-ІІІ рівнів - гімназії Сколівської районної ради Львівської області</t>
  </si>
  <si>
    <t>с Тухля</t>
  </si>
  <si>
    <t>Сучасні ІКТ - запорука якісної освіти (придбання мультимедійного комплексу для Підгородецької загальноосвітньої школи І-ІІІ ступенів Сколівської районної ради Львівської області)</t>
  </si>
  <si>
    <t>Капітальний ремонт – утеплення фасаду Орівського закладу загальної середньої освіти І-ІІІ рівнів Сколівської районної ради Львівської області</t>
  </si>
  <si>
    <t>Капітальний ремонт приміщень Сколівської ЗОШ І-ІІІ ступенів (учительська, коридор та заміна підлоги, внутрішня вбиральня та заміна дверей, фасад) Сколівської районної ради Львівської області</t>
  </si>
  <si>
    <t>Капітальний ремонт покрівлі спортивного залу Нижньосиньовидненської ЗОШ І-ІІ ст. Сколівської районної ради</t>
  </si>
  <si>
    <t>Придбання обладнання та інвентарю для використання STEAM- підходу в освіті з метою формування основних компетенцій сучасного учня Сколівської ЗОШ І-ІІІ ступенів Сколівської районної ради Львівської області</t>
  </si>
  <si>
    <t>Капітальний ремонт приміщення санвузла Сокальської ЗШ І-ІІІступенів №5 м. Сокаль Львівської області</t>
  </si>
  <si>
    <t>Капітальний ремонт системи опалення Ільковицького НВК «ЗШ І-ІІІ ступенів- дитячий садок» Сокальського району Львівської області</t>
  </si>
  <si>
    <t>с Ільковичі</t>
  </si>
  <si>
    <t>Належне обладнання шкільного музею отця Осипа Лещука у с.Стаївка Сокальського р-ну – це потужний засіб національно-патріотичного виховання молоді (придбання обладнання)</t>
  </si>
  <si>
    <t>Капітальний ремонт (заміна вікон) Сокальської ЗШ І-ІІІ ст. № 2 Сокальської районної ради Львівської області</t>
  </si>
  <si>
    <t>Придбання комп'ютерного обладнання для Ванівського НВК "ЗШ І-ІІ ступенів-дитячий садок"</t>
  </si>
  <si>
    <t>с Ванів</t>
  </si>
  <si>
    <t>Придбання обладнання та інвентаря для Волсвинської ЗШ І-ІІ ступенів Сокальської районної ради Львівської області</t>
  </si>
  <si>
    <t>Придбання обладнання та меблів для Волицької ЗШ І-ІІІ ст. Сокальського району Львівської області</t>
  </si>
  <si>
    <t>«Капітальний ремонт (заміна вікон) ЗШ І-ІІІ ступенів в с. Хлівчани, Сокальського району Львівської області</t>
  </si>
  <si>
    <t>Капітальний ремонт (заміна вікон і дверей) Волицької ЗШ І-ІІІ ст., Сокальського району Львівської області за адресою с. Волиця вул. І. Франка, буд. 37</t>
  </si>
  <si>
    <t>Придбання меблів для навчальних кабінетів ЗЗСО І-ІІІ ст. Сокальського ліцею №1 імені Олега Романіва</t>
  </si>
  <si>
    <t>Придбання обладнання та інвентарю для Поторицької ЗШ І-ІІІ ст. Сокальського району Львівської області</t>
  </si>
  <si>
    <t>Придбання обладнання та меблів для Стенятинської ЗШ І-ІІІ ст. Сокальського району Львівської області</t>
  </si>
  <si>
    <t>Придбання мультимедійного комплекту для Пристанського НВК "ЗЗСО І-ІІ ступенів - ЗДО (дитячий садок)</t>
  </si>
  <si>
    <t>с Пристань</t>
  </si>
  <si>
    <t>Придбання обладнання для покращення надання освітніх послуг Двірцівського НВК «ЗЗСО І-ІІІ ст.- ЗДО» Великомостівської міської ради</t>
  </si>
  <si>
    <t>с Двірці</t>
  </si>
  <si>
    <t>Капітальний ремонт приміщення харчоблоку Великомостівського ОЗЗСО І-ІІІ ступенів Великомостівської міської ради Сокальського району Львівської області</t>
  </si>
  <si>
    <t>м Великі Мости</t>
  </si>
  <si>
    <t>Придбання меблів та обладнання для облаштування зони комфорту у вестибюлі ЗЗСО І-ІІІ ступенів - ліцей с. Стрілки Старосамбірського району Львівської області</t>
  </si>
  <si>
    <t>Капітальний ремонт покрівлі ЗСШ І-ІІІ ступенів с. Стрільбичі Старосамбірського району Львівської області</t>
  </si>
  <si>
    <t>Капітальний ремонт покрівлі НВК «ЗНЗ І-ІІІ ст.-ДНЗ с. Велика Лінина» Старосамбірського району Львівської області</t>
  </si>
  <si>
    <t>Капітальний ремонт приміщення опорного загальноосвітнього навчального закладу "Старосамбірська загальноосвітня школа №1 І-ІІІ ступенів імені Героя України Богдана Сольчаника Львівської області"</t>
  </si>
  <si>
    <t>Капітальний ремонт їдальні ЗСШ І-ІІ ступенів с. Біличі Старосамбірського району Львівської області</t>
  </si>
  <si>
    <t>с Біличі</t>
  </si>
  <si>
    <t>Капітальний ремонт покрівлі ЗСШ І-ІІІ ступенів с. Тур’є Старосамбірського району Львівської області</t>
  </si>
  <si>
    <t>Реконструкція фасаду Старосамбірської ЗСШ №2 І-ІІІст. в м.Старий Самбір Львівської області</t>
  </si>
  <si>
    <t>Капітальний ремонт (заміна віконних і дверних блоків) ЗСШ І-ІІ ст. с. Тисовиця Старосамбірського району Львівської області</t>
  </si>
  <si>
    <t>Капітальний ремонт покрівлі ЗСШ І-ІІ ступенів с. Тернава Старосамбірського району Львівської області</t>
  </si>
  <si>
    <t>Придбання парт і стільців для учнів 5 – 9 класів ЗСШ І – ІІ ступенів с. Боневичі Старосамбірського району</t>
  </si>
  <si>
    <t>с Боневичі</t>
  </si>
  <si>
    <t>Капітальний ремонт приміщень Новоміської ЗСШ I-III ступенів с. Нове Місто Старосамбірського району Львівської області</t>
  </si>
  <si>
    <t>Капітальний ремонт фасаду корпусу харчоблоку НВК «Лисятицький ЗНЗ І - ІІІ ст. – ДНЗ» в с. Лисятичі по вул. І. Франка, 22, Стрийського району Львівської області</t>
  </si>
  <si>
    <t>Придбання обладнання та комп’ютерної техніки для Нижньостинавської СЗОШ І-ІІ ступенів с. Нижня Стинава Стрийського району</t>
  </si>
  <si>
    <t>Придбання обладнання для підвищення ефективності використання інформаційно-комунікаційних технологій в освітньому процесі Лугівської СЗОШ І ст. Стрийського
 району Львівської області</t>
  </si>
  <si>
    <t>с Луг</t>
  </si>
  <si>
    <t>Створення сучасного інформаційного простору у Підгірцівській СЗОШ І ступеня с. Підгірці Стрийського району, Львівської області, як запорука ефективного розвитку громади села (придбання комп’ютерного обладнання)</t>
  </si>
  <si>
    <t>Капітальний ремонт санвузлів у навчально-виховному комплексі «Волезадеревацький ЗНЗ І-ІІІ ступенів – ДНЗ» по вулиці І.Франка, 26 в селі Воля Задеревацька Стрийського району Львівської області</t>
  </si>
  <si>
    <t>Капітальний ремонт НВК "Станківський ЗНЗ І -ІІІ ст. - ДНЗ" по вул. С. Стрільців, 24 в с. Станків, Стрийського району Львівської області</t>
  </si>
  <si>
    <t>Впровадження інноваційних технологій в навчально-виховний процес НВК «Верхньостинавський ЗНЗ І-ІІ ст. – ДНЗ» с. Верхня Стинава Стрийського району Львівської області</t>
  </si>
  <si>
    <t>Капітальний ремонт Нижньолукавицької СЗОШ І-ІІ ступенів в селі Нижня Лукавиця Стрийського району Львівської області</t>
  </si>
  <si>
    <t>Капітальний ремонт віконних прорізів опорного навчально - виховного комплексу «Дашавський загальноосвітній навчальний заклад І-ІІІ ступенів –дошкільний навчальний заклад» по вул. Шевченка, 4 в смт. Дашава Стрийського району Львівської області</t>
  </si>
  <si>
    <t>Придбання мультимедійної техніки для НВК Лисятицький ЗНЗ І-ІІІ ст. – ДНЗ</t>
  </si>
  <si>
    <t>Покращення умов шляхом придбання комп’ютерної техніки у Довгівській СЗОШ І-ІІ ступенів по вул І.Франка 13 в с. Довге Стрийського району Львівської області</t>
  </si>
  <si>
    <t>Капітальний ремонт фасаду НВК Любинцівський ЗНЗ І-ІІІ ст. – ДНЗ по вул. Шевченка, 11 в с. Любинці Стрийського району Львівської області (коригування)</t>
  </si>
  <si>
    <t>Капітальний ремонт віконних прорізів СЗОШ І - ІІ ст. по вул. Шевченка, 18 в с. Долішнє Стрийського району Львівської області</t>
  </si>
  <si>
    <t>с Долішнє</t>
  </si>
  <si>
    <t>Капітальний ремонт дитячого павільйону № 1 НВК «Дулібський ЗНЗ І-ІІ ст. -ДНЗ» по вул. Заводській, 14 в с. Дуліби Стрийського району Львівської області</t>
  </si>
  <si>
    <t>Капітальний ремонт даху школи с. Ластівка Турківського району Львівської області</t>
  </si>
  <si>
    <t>с Ластівка</t>
  </si>
  <si>
    <t>Капітальний ремонт системи опалення Вовченського НВК Турківського району Львівської області</t>
  </si>
  <si>
    <t>Капітальний ремонт «Заходи з енергозбереження» Карпатського НВК ім. М. Іваничка Турківського району Львівської області</t>
  </si>
  <si>
    <t>с Карпатське</t>
  </si>
  <si>
    <t>Капітальний ремонт Верхньояблунського НВК "Загальноосвітній навчальний заклад І-ІІІ ступенів-ДНЗ Турківського району Львівської області</t>
  </si>
  <si>
    <t>с Верхня Яблунька</t>
  </si>
  <si>
    <t>с Матків</t>
  </si>
  <si>
    <t>Капітальний ремонт (заходи з енергозбереження) Бітлянського НВК Турківського району Львівської області</t>
  </si>
  <si>
    <t>с Бітля</t>
  </si>
  <si>
    <t>Капітальний ремонт покрівлі Риківської ЗОШ I-II ст Турківського району Львівської області</t>
  </si>
  <si>
    <t>с Риків</t>
  </si>
  <si>
    <t>Заходи з енергозбереження Боберківському НВК (ЗНЗ-І- ІІІ ст.-ДНЗ) (капітальний ремонт по заміні вікон) Турківського району Львівської області</t>
  </si>
  <si>
    <t>с Боберка</t>
  </si>
  <si>
    <t>Капітальний ремонт покрівлі Радицької ОШ I-II ст в с. Радич Турківського району Львівської області</t>
  </si>
  <si>
    <t>с Радич</t>
  </si>
  <si>
    <t>Капітальний ремонт Сянківської ЗОШ І-ІІ ступенів (заміна даху) Турківського району Львівської області</t>
  </si>
  <si>
    <t>Капітальний ремонт приміщень Ясеницького навчально-виховного комплексу «Загальноосвітній навчальний заклад І-ІІІ ступенів дошкільний навчальний заклад» Турківської районної ради Львівської області</t>
  </si>
  <si>
    <t>Капітальний ремонт приміщень із заміною віконних та дверних блоків на енергозберігаючі в Середкевицькому НВК "ЗОШ I-III ст. - ДНЗ" в с.Середкевичі Яворівського району Львівської області</t>
  </si>
  <si>
    <t>с Середкевичі</t>
  </si>
  <si>
    <t>Придбання оргтехніки та дидактичних матеріалів для кабінету української мови та літератури Старицької ЗОШ І-ІІІ ступенів Яворівської районної ради</t>
  </si>
  <si>
    <t>Капітальний ремонт із заміною віконних та дверних блоків на енергозберігаючі з ремонтом фасаду в будівлі Новояворівській ЗОШІ-ІІІ ступенів № 2</t>
  </si>
  <si>
    <t>Придбання звуковідтворюючої апаратури, комп’ютерного та іншого обладнання для Прилбицької ЗОШ І-ІІІ ступенів імені Митрополита Андрея Шептицького Яворівського району</t>
  </si>
  <si>
    <t>Придбання мультимедійного, офісного обладнання та звуковідтворюючої апаратури для Бердихівського НВК «ЗОШ І-ІІІ ст. – ДНЗ» Яворівського району</t>
  </si>
  <si>
    <t>Придбання інтерактивної панелі EdPro Touch 65 з PC модулем для Вороблячинської ЗОШ I-II ст. Ім. Героя України Віталія Коцюби Яворівського району Львівської області</t>
  </si>
  <si>
    <t>с Вороблячин</t>
  </si>
  <si>
    <t>Капітальний ремонт частини приміщення Наконечнянської ЗОШ I-III ступенів Яворівської районної ради для створення гончарної майтерні</t>
  </si>
  <si>
    <t>Капітальний ремонт філії "Страдчанська ЗОШ I ступеня" опорного закладу "Івано-Франківська ЗОШ I-III ст. ім. Ів. Франка Яворівської районної ради Львівської області" із заміною старих дверних блоків на нові енергозберігаючі</t>
  </si>
  <si>
    <t>с Страдч</t>
  </si>
  <si>
    <t>Придбання обладнання - комп'ютерної техніки" для філії "Колоницька загальноосвітня школа I ступеня" опорного закладу Яворівська ЗОШ I-III ст. №3 ім. Тараса Шевченка</t>
  </si>
  <si>
    <t>с Колониці</t>
  </si>
  <si>
    <t>Капітальний ремонт (заміна покрівлі) Мостиська Другої ЗОШ І-ІІ ступенів по вулиці Зелена, 3 села Мостиська Другі Мостиського району Львівської області</t>
  </si>
  <si>
    <t>Грабовецька ОТГ</t>
  </si>
  <si>
    <t>Впровадження інноваційних методів вивчення іноземних мов шляхом придбання обладнання для лінгафонного кабінету НВК «Конюхівська ЗНЗ I-III ст.-ДНЗ» с. Конюхів Стрийського району Львівської області</t>
  </si>
  <si>
    <t>с Конюхів</t>
  </si>
  <si>
    <t>Придбання дитячого майданчика для Воледовголуцької середньої загальноосвітньої школи I ступеня Стрийського району Львівської області</t>
  </si>
  <si>
    <t>с Воля-Довголуцька</t>
  </si>
  <si>
    <t>Капітальний ремонт (заміна віконних та дверних блоків II черга) в НВК «Конюхівська ЗНЗ I-III ст.-ДНЗ» с. Конюхів Стрийського району Львівської області</t>
  </si>
  <si>
    <t>Меденицька ОТГ</t>
  </si>
  <si>
    <t>Реконструкція дитячого майданчика на території Летнянського НВК в с. Летня Дрогобицького району Львівської області</t>
  </si>
  <si>
    <t>с Летня</t>
  </si>
  <si>
    <t>Капітальний ремонт фасаду Опарівського НВК І - ІІ ст. в с. Опори Дрогобицького району Львівської області</t>
  </si>
  <si>
    <t>с Опори</t>
  </si>
  <si>
    <t>Новокалинівська ОТГ</t>
  </si>
  <si>
    <t>Придбання спортивного обладнання та інвентарю для Новокалинівського опорного закладу загальної середньої освіти Самбірського району Львівської області</t>
  </si>
  <si>
    <t>м Новий Калинів</t>
  </si>
  <si>
    <t>Зимноводнівська ОТГ</t>
  </si>
  <si>
    <t>Капітальний ремонт котельні Зимноводівської ЗОШ І-ІІІ ступенів №2 Пустомитівського району Львівської області</t>
  </si>
  <si>
    <t>с Зимна Вода</t>
  </si>
  <si>
    <t>Придбання глядацьких крісел для актової зали Зимноводівської ЗОШ №1 І-ІІІ ступенів Пустомитівського району Львівської області</t>
  </si>
  <si>
    <t>ЗДО</t>
  </si>
  <si>
    <t>смт Брюховичі</t>
  </si>
  <si>
    <t>смт Рудно</t>
  </si>
  <si>
    <t>Капітальний ремонт (заміна вікон і дверей) ДНЗ №13 «Казка» на вул. В. Великого, 25, м. Дрогобич Львівської області</t>
  </si>
  <si>
    <t>Капітальний ремонт фасаду ДНЗ №12 «Дзвіночок» на вул. І. Чмоли, 10, в м. Дрогобич Львівської області</t>
  </si>
  <si>
    <t>Придбання інвентарю (дитячі ліжка, матраци, крісла) для групи середня у дошкільному навчальному закладі № 26 "Калинка" комбінованого типу м. Дрогобича, м. Стебника</t>
  </si>
  <si>
    <t>Капітальний ремонт частини будівлі, шляхом заміни віконних та балконних блоків, ДНЗ №6 по вул. Грушевського, 62 м. Дрогобич Львівської області</t>
  </si>
  <si>
    <t>Капітальний ремонт прилеглої території (благоустрій) ДНЗ № 20 "Верховинка" на вул.В. Великого, 60, м. Дрогобич Львівської області</t>
  </si>
  <si>
    <t>Капітальний ремонт внутрішніх туалетів у ДНЗ № 11 на вул. Богуна, 3 у м. Бориславі Львівської області</t>
  </si>
  <si>
    <t>Капітальний ремонт в частині заміни вікон і дверей приміщень ДНЗ №6 на вул. Весняна, 27 у м. Бориславі Львівської області</t>
  </si>
  <si>
    <t>Капітальний ремонт приміщень лівого крила ДНЗ №2 «Сонечко» по вул. Д. Галицького,13, м. Моршин Львівської області</t>
  </si>
  <si>
    <t>Реконструкція ДНЗ № 14 (заміна вікон та дверей) по вул. Купилевій, 69 в м. Самборі Львівської області</t>
  </si>
  <si>
    <t>Закупівля меблів для ЗДО № 8 м. Самбір Львівської області</t>
  </si>
  <si>
    <t>Капітальний ремонт ЗДО №13 (заміна вікон та дверей) на вул. Стебельського, 28 в м. Самборі Львівської області</t>
  </si>
  <si>
    <t>Капітальний ремонт огорожі ДНЗ «Сонечко» по вул. М. Шашкевича,11 у м. Новий Розділ Львівської області</t>
  </si>
  <si>
    <t>м Новий Розділ</t>
  </si>
  <si>
    <t>Придбання меблів для спалень у ДНЗ № 7 «Дзвіночок» по вул.Стебницькій, 94 в м.Трускавець Львівської області</t>
  </si>
  <si>
    <t>Капітальний ремонт туалетних кімнат та каналізаційної системи ДНЗ № 6 «Теремок» по вул. Лесі Українки, 21 в м. Трускавець Львівської області</t>
  </si>
  <si>
    <t>Капітальний ремонт будівлі (заміна вікон та утеплення стін фасаду) в ЗДО № 12 по вул. Шухевича, 4, в м. Червоноград Львівської області</t>
  </si>
  <si>
    <t>Придбання обладнання (мультимедійна техніка) в заклад дошкільної освіти я/с № 16 по
 вул. В. Стуса, 45 в м.Червоноград Львівської області</t>
  </si>
  <si>
    <t>Капітальний ремонт будівлі (утеплення стін фасаду) ЗДО ясел-садка № 13 по вул. Шухевича, 7 м. Червонограда Львівської області</t>
  </si>
  <si>
    <t xml:space="preserve">Капітальний ремонт будівлі (утеплення стін фасаду) ЗДО ясел-садка № 9, по вул. Грінченка 9б, в м. Червоноград Львівської області  </t>
  </si>
  <si>
    <t>Капітальний ремонт будівлі (санвузлів) у ЗДО №19 по вул. Мазепи 10 м. Червонограда Львівської області</t>
  </si>
  <si>
    <t>Капітальний ремонт будівлі ЗДО ясла-садок №16 (заміна вікон на енергозберігаючі) по вул. Стуса, 45 в м. Червоноград Львівської області</t>
  </si>
  <si>
    <t>Придбання дитячого майданчика для ЗДО я/с № 2 по вул. Купчинського, 5а, в м. Червонограді Львівської області</t>
  </si>
  <si>
    <t>Придбання дитячих меблів для ЗДО я/с № 10 по вул. Курбаса, 6а, в м. Червонограді, Львівської області</t>
  </si>
  <si>
    <t>Капітальний ремонт системи опалення у ЗДО ясла-садок № 4 по пров. Панаса Мирного у смт. Гірник Львівської області</t>
  </si>
  <si>
    <t>м Гірник</t>
  </si>
  <si>
    <t>Капітальний ремонт будівлі ЗДО я/с №1 комбінованого типу (заміна вікон на енергозберігаючі) по вул. Шептицького 16 а в місті Червонограді Львівської області</t>
  </si>
  <si>
    <t>Капітальний ремонт будівлі (заміна вхідних дерев’яних дверей на енергозберігаючі) в ЗДО ясла-садок № 7 по вул. Клюсівська, 15 а в м. Червоноград Львівської області</t>
  </si>
  <si>
    <t>Капітальний ремонт першої молодшої групи В та туалетних приміщень в другій молодшій групі В і середній групі В Бродівського КДНЗ № 9 по вул. Коновальця 1А в м. Броди Львівської області</t>
  </si>
  <si>
    <t>Капітальний ремонт кухні в Бродівському КДНЗ № 6 по вул. Низькій, 17 в м. Броди Львівської області</t>
  </si>
  <si>
    <t>Капітальний ремонт огородження території Лешнівського комунального закладу дошкільної освіти в с. Лешнів Бродівського району Львівської області</t>
  </si>
  <si>
    <t>с Лешнів</t>
  </si>
  <si>
    <t>Капітальний ремонт спортзалу ДНЗ «Рукавичка» в с. Побужани Буського району Львівської області</t>
  </si>
  <si>
    <t>Придбання комп'ютерного обладнання, меблів для закладів дошкільної освіти Заболотцівської ОТГ</t>
  </si>
  <si>
    <t>Капітальний ремонт басейну ДНЗ №3 "Барвінок" в м. Городок вул. Запорізької Січі, 2</t>
  </si>
  <si>
    <t>Капітальний ремонт Городоцького ДНЗ №4 "Зернятко" Городоцької районної ради Львівської області</t>
  </si>
  <si>
    <t>Капітальний ремонт ДНЗ №1 в м. Комарно Городоцького району Львівської області</t>
  </si>
  <si>
    <t>м Комарно</t>
  </si>
  <si>
    <t>Реконструкція даху дошкільного закладу №2 в м. Городок Городоцького району Львівської області</t>
  </si>
  <si>
    <t>Капітальний ремонт ДНЗ ясла-садок «Квітуча вишенька» с. Переможне Городоцького району Львівської області</t>
  </si>
  <si>
    <t>Придбання обладнаня та інвентаря для харчрблоку ДНЗ "Півник" в селі Доброгостів Дрогобицького району Львівської області</t>
  </si>
  <si>
    <t>Створення комфортних умов у ДНЗ "Червона калина" с. Вороблевичі шляхом проведення капітального ремонту покрівлі</t>
  </si>
  <si>
    <t>с Вороблевичі</t>
  </si>
  <si>
    <t>Капітальний ремонт фасаду ДНЗ Літинського НВК I-II ступеню Дрогобицького району Львівської області</t>
  </si>
  <si>
    <t>с Літиня</t>
  </si>
  <si>
    <t>Влаштування огорожі ДНЗ "Веселка" Медвежанського НВК І-ІІ ст. ім. М.Біласа Дрогобицького району (будівництво)</t>
  </si>
  <si>
    <t>с Медвежа</t>
  </si>
  <si>
    <t>Капітальний ремонт віконних та дверних прорізів із заміною вікон та дверей на енергозберігаючі металопластикові в приміщенні дошкільного навчального закладу "Калинонька" смт. Меденичі</t>
  </si>
  <si>
    <t>смт Меденичі</t>
  </si>
  <si>
    <t>Капітальний ремонт по заміні електромережі у ЗДО "Барвінок" м. Жидачів Жидачівського району Львівської області</t>
  </si>
  <si>
    <t>Капітальний ремонт шатрового даху будівлі ДНЗ с. Мацошин Жовківського району Львівської області</t>
  </si>
  <si>
    <t>с Мацошин</t>
  </si>
  <si>
    <t>Капітальний ремонт системи опалення будівлі дошкільного навчального закладу по вул. Стадницькі, 30 с. Липник Жовківського району Львівської області</t>
  </si>
  <si>
    <t>с Липники</t>
  </si>
  <si>
    <t>Капітальний ремонт системи опалення з використанням відновлювальних джерел енергії в приміщенні ДНЗ №2 по вул. Вокзальна,18, м. Рава-Руська Жовківського району Львівської області</t>
  </si>
  <si>
    <t>Капітальний ремонт із заміною прорізів з впровадженням енергозберігаючих технологій ДНЗ по вул. І.Франка 3Б в с. Боянець Жовківського району Львівської області</t>
  </si>
  <si>
    <t>Закупівля елементів (споруд) дитячого майданчика із подальшим його облаштуванням на території ДНЗ с. Бишків Жовківського району Львівської області</t>
  </si>
  <si>
    <t>с Бишків</t>
  </si>
  <si>
    <t>Реконструкція даху дошкільного навчального закладу «Берізка» по вул. Першотравневій, 101Б в с. Гійче Жовківського району Львівської області</t>
  </si>
  <si>
    <t>с Гійче</t>
  </si>
  <si>
    <t>Капітальний ремонт частини вільних приміщень дошкільного закладу с.Великі Грибовичі з метою створення додаткової групи на 20 місць із провадженням енергозберігаючих заходів по вул. Стуса 1-а в с.Великі Грибовичі Жовківського району Львівської області</t>
  </si>
  <si>
    <t>Модернізація матеріально-технічної бази дошкільно-навчального закладу с. Зіболки Жовківського району Львівської області</t>
  </si>
  <si>
    <t>Капітальний ремонт системи опалення будівлі дошкільного навчального закладу по вул. Шевченка 85а с. Замочок Жовківського району Львівської області</t>
  </si>
  <si>
    <t>с Замочок</t>
  </si>
  <si>
    <t>Реконструкція (технічне переоснащення) системи опалення приміщення Замківського закладу дошкільної освіти по вул. Нова, 1 с. Замок Магерівської селищної ради Жовківського району Львівської області</t>
  </si>
  <si>
    <t>с Замок</t>
  </si>
  <si>
    <t>Капітальний ремонт фасаду з облаштуванням вертикальної гідроізоляції та відведенням води в ДНЗ «Пролісок» с. Гончарівка Золочівського району Львівської області</t>
  </si>
  <si>
    <t>с Гончарівка</t>
  </si>
  <si>
    <t>Капітальний ремонт по заміні віконних блоків у ДНЗ №3 «Сонечко» в м. Золочеві Львівської області</t>
  </si>
  <si>
    <t>м Золочів</t>
  </si>
  <si>
    <t>Капітальний ремонт будівлі дитячого садочку 
 с. Стрептів Кам’янка-Бузького району Львівської області</t>
  </si>
  <si>
    <t>с Стрептів</t>
  </si>
  <si>
    <t>Капітальний ремонт приміщень ДНЗ№1 «Струмочок» в смт. Добротвір Кам’янка-Бузького району Львівської області</t>
  </si>
  <si>
    <t>Придбання ігрових майданчиків для новоствореного ДНЗ в с. Старий Добротвір Кам'янка-Бузького району Львівської області</t>
  </si>
  <si>
    <t>Реконструкція даху будівлі дошкільного навчального закладу «Зернятко» в с. Ременів, Кам’янка-Бузького району Львівської області</t>
  </si>
  <si>
    <t>с Ременів</t>
  </si>
  <si>
    <t>Капітальний ремонт (утеплення фасаду) ДНЗ в 
 с. Банюнин Камянка-Бузького району Львівської області</t>
  </si>
  <si>
    <t>с Банюнин</t>
  </si>
  <si>
    <t>Реконструкція території ДНЗ «Вишенька» (ясла-садок) Жовтанецької сільської ради Кам’янка-Бузького району Львівської області</t>
  </si>
  <si>
    <t>Капітальний ремонт приміщення харчоблоку ДНЗ «Струмок» с. Березина Миколаївського району Львівської області</t>
  </si>
  <si>
    <t>с Березина</t>
  </si>
  <si>
    <t>Капітальний ремонт внутрішніх приміщень ДНЗ «Теремок» в м. Миколаїв Львівської області</t>
  </si>
  <si>
    <t>Закупівля інвентарю для закладу дошкільної освіти ОЗ Судововишнянського НВК</t>
  </si>
  <si>
    <t>Капітальний ремонт коридорів та сходових кліток в ДНЗ «Сонечко» м.Бібрка Перемишлянського району Львівської області</t>
  </si>
  <si>
    <t>Капітальний ремонт будівлі із заміною даху ДНЗ с. Старе Село Пустомитівського району Львівської області</t>
  </si>
  <si>
    <t>с Старе Село</t>
  </si>
  <si>
    <t>Придбання меблів та обладнання для ДНЗ 
 с. Семенівка Пустомитівського району Львівської області</t>
  </si>
  <si>
    <t>с Семенівка</t>
  </si>
  <si>
    <t>Капітальний ремонт з утепленням фасаду ДНЗ в с. Семенівка Пустомитівського району Львівської області</t>
  </si>
  <si>
    <t>Придбання обладнання та монтаж спортивно-ігрового комплексу для ДНЗ в с. Оброшино Пустомитівського району Львівської області</t>
  </si>
  <si>
    <t>с Оброшине</t>
  </si>
  <si>
    <t>Капітальний ремонт з утепленням фасаду ДНЗ в с.Оброшино Пустомитівського району Львівської області</t>
  </si>
  <si>
    <t>Капітальний ремонт фасаду з використанням енергозберігаючих технологій у ДНЗ с. Чижиків по вул Озерна 23, Пустомитівського району Львівської області</t>
  </si>
  <si>
    <t>Закупівля ігрового обладнання, оновлення ігрових майданчиків дошкільного навчального закладу села Вузлове Радехівського району Львівської області</t>
  </si>
  <si>
    <t>Капітальний ремонт будівлі ДНЗ с. Корчин по вулиці Музикальна, 1 в с. Корчин Радехівського району Львівської області. Заміна дверей</t>
  </si>
  <si>
    <t>Придбання дитячого ігрового майданчика для дошкільного навчального закладу с. Станин Радехівського району Львівської області</t>
  </si>
  <si>
    <t>с Станин</t>
  </si>
  <si>
    <t>Придбання дитячого ігрового майданчика в закладі дошкільної освіти дитячого садка с. Хлопчиці за адресою: вул. Весела, 50, Самбірського району, Львівської області</t>
  </si>
  <si>
    <t>Придбання обладнання для дошкільного навчального закладу "Сонечко" в селі Ралівка Самбірського району Львівської області</t>
  </si>
  <si>
    <t>с Ралівка</t>
  </si>
  <si>
    <t>Закупівля обладнання для дитячого дошкільного закладу с. Бісковичі Самбірського району Львівської області</t>
  </si>
  <si>
    <t>Будівництво дитячого ігрового майданчика 
 с. Баранівці Самбірського району Львівської області</t>
  </si>
  <si>
    <t>с Баранівці</t>
  </si>
  <si>
    <t>Будівництво дитячого ігрового майданчика с. Берестяни Самбірського району Львівської області</t>
  </si>
  <si>
    <t>с Берестяни</t>
  </si>
  <si>
    <t>Будівництво дитячого ігрового майданчика с. Верхівці Самбірського району Львівської області</t>
  </si>
  <si>
    <t>с Верхівці</t>
  </si>
  <si>
    <t>Капітальний ремонт приміщення кухні у закладі дошкільної освіти «Ранок» на вул. Молодіжна, 7 смт.Дубляни Самбірського району Львівської області</t>
  </si>
  <si>
    <t>смт Дубляни</t>
  </si>
  <si>
    <t>Придбання та встановлення дитячого ігрового майданчика на території ДНЗ "Фіалка" с. Горбків Сокальського району Львівської області</t>
  </si>
  <si>
    <t>с Горбків</t>
  </si>
  <si>
    <t>Капітальний ремонт приміщення кухні (цех приготування їжі) в дитячому садочку с. Хлівчани Сокальського району Львівської області</t>
  </si>
  <si>
    <t>Придбання обладнання для облаштування дитячого ігрового майданчика в Забузькому ясла – садку Опільської сільської ради Сокальського району Львівської області</t>
  </si>
  <si>
    <t>с Забужжя</t>
  </si>
  <si>
    <t>Придбання меблів для КЗДО (ясла-садка) №7 «Соколятко» Сокальської міської ради Львівської області</t>
  </si>
  <si>
    <t>Облаштування дитячого ігрового майданчика на території ДНЗ "Колосок" с. Поториця Сокальського району Львівської області, вул. Зелена 114</t>
  </si>
  <si>
    <t>Капітальний ремонт покрівлі Волсвинського ясла-садка в с. Волсвин Сокальського району Львівської області</t>
  </si>
  <si>
    <t>Придбання ігрового обладнання для облаштування дитячого майданчика ЗДО "Веселка" "Пристанського НВК" ЗЗСО І-ІІ ст. - ЗДО (дитячий садок)</t>
  </si>
  <si>
    <t>Придбання комп'ютерного та спортивного обладнання для Борівської філії Великомостівського ОЗЗСО І-ІІІ ст.НВК "ЗО І ступеня-ЗДО (дитячий садок )"</t>
  </si>
  <si>
    <t>с Борове</t>
  </si>
  <si>
    <t>Капітальний ремонт господарських приміщень в ДНЗ «Дзвіночок» по вул. Л. Галицького, 31 в м. Старий Самбір Львівської області</t>
  </si>
  <si>
    <t>Капітальний ремонт проводки електричної мережі в ДНЗ № 1 по вул. Героя України Богдана Сольчаника,7 в м. Старий Самбір Львівської області</t>
  </si>
  <si>
    <t>Капітальний ремонт дитячого садочка закладу загальної середньої освіти І-ІІІ ступенів - ліцею імені Владики Івана Хоми в м. Хирів Старосамбірського району Львівської області</t>
  </si>
  <si>
    <t>м Хирів</t>
  </si>
  <si>
    <t>Капітальний ремонт нежитлової будівлі ЗДО «Колосок» по вул. Костюшка,10 в смт. Нижанковичі Старосамбірського району Львівської області</t>
  </si>
  <si>
    <t>смт Нижанковичі</t>
  </si>
  <si>
    <t>Капітальний ремонт даху Підгірцівського дошкільного навчального закладу по вул. 24 Серпня, 1 в с. Підгірці Стрийського району Львівської області</t>
  </si>
  <si>
    <t>Придбання комп'ютерної техніки та мультимедійного обладнання для закладу дошкільної освіти (дитячого садка) «Джерельце» с. Стрілків Стрийського району</t>
  </si>
  <si>
    <t>с Стрілків</t>
  </si>
  <si>
    <t>Придбання обладнання та комп'ютерної техніки в Жулинському ЗДО Стрийського району</t>
  </si>
  <si>
    <t>с Жулин</t>
  </si>
  <si>
    <t>Закупівля меблів (дитячі ліжечка) для Голобутівського ДНЗ села Голобутів Стрийського району</t>
  </si>
  <si>
    <t>с Голобутів</t>
  </si>
  <si>
    <t>Придбання обладнання (холодильника) у Подорожненському ЗДО по вул. 8 березня, 9 в с. Подорожне Стрийського району Львівської області</t>
  </si>
  <si>
    <t>с Подорожнє</t>
  </si>
  <si>
    <t>Придбання комп'ютерного обладнання для Дашавського ДНЗ "Теремок" по вулиці С. Бандери 15, Стрийського району, Львівської області"</t>
  </si>
  <si>
    <t>Капітальний ремонт фасаду дитячого садочка по вулиці Івана Франка 19 в с. Ланівка Стрийського району Львівської області</t>
  </si>
  <si>
    <t>с Ланівка</t>
  </si>
  <si>
    <t>Придбання обладнання (теле- та аудіотехніки) для зміцнення матеріально-технічної бази Станківського ЗДО "Берізка" в с. Станків Стрийського району</t>
  </si>
  <si>
    <t>Облаштування котельні сучасним котлом для молодшої групи В.Дідушицького ЗДО по вулиці С. Бандери, 3 Стрийського району</t>
  </si>
  <si>
    <t>с Великі Дідушичі</t>
  </si>
  <si>
    <t>Придбання комп’ютерної техніки та обладнання в Лисовицький дошкільний навчальний заклад «Веселка» по вул. І Франка 35, с. Лисовичі, Стрийського району</t>
  </si>
  <si>
    <t>с Лисовичі</t>
  </si>
  <si>
    <t>Придбання дитячого майданчика для Довголуцького ДНЗ Стрийського району Львівської області</t>
  </si>
  <si>
    <t>с Довголука</t>
  </si>
  <si>
    <t>Придбання білірубінометра для Комунального некомерційного підприємства "Пологовий клінічний будинок №1 м. Львова" по вулиці Мечнікова, 8 в місті Львові</t>
  </si>
  <si>
    <t>Охорона здоров'я</t>
  </si>
  <si>
    <t>Капітальний ремонт санвузлів поліклініки на вул.Куліша 41 «А» в м. Бориславі Львівської області</t>
  </si>
  <si>
    <t>Капітальний ремонт (заміна віконних та балконних блоків) у комунальному некомерційному підприємстві «Стебницька міська лікарня» Дрогобицької міської ради Львівської області</t>
  </si>
  <si>
    <t>Закупівля медичного обладнання для комунального некомерційного підприємства «Дрогобицької міської лікарні №5» Дрогобицької міської ради</t>
  </si>
  <si>
    <t>Реконструкція (технічне переоснащення) автоматичної системи пожежної сигналізації та оповіщення чотирьохповерхового корпусу комунального некомерційного підприємства «Дрогобицька міська дитяча лікарня” Дрогобицької міської ради по вул. Шептицького, 11 в м. Дрогобичі Львівської області</t>
  </si>
  <si>
    <t>Придбання медичного обладнання (операційна лампа) для ургентної операційної хірургічного корпусу Комунального некомерційного підприємства «Дрогобицька міська лікарня №1» Дрогобицької міської ради, вул. Шептицького 9, м. Дрогобич, Львівської області</t>
  </si>
  <si>
    <t>Закупівля медичного обладнання для комунального некомерційного підприємства «Дрогобицька міська лікарня №3» Дрогобицької міської ради</t>
  </si>
  <si>
    <t>Капітальний ремонт приміщень операційного блоку гінекологічного відділення комунального некомерційного підприємства «Дрогобицький міський пологовий будинок» Дрогобицької міської ради</t>
  </si>
  <si>
    <t>Придбання обладнання для діагностичного відділення КНП СМР та СРР "Самбірської центральної районної лікарні"</t>
  </si>
  <si>
    <t>Придбання медичного обладнання для хірургічного відділення КП Центральна міська лікарня Червоноградської міської Ради по вул.Івасюка,2 в м.Червоноград Львівської області</t>
  </si>
  <si>
    <t>Капітальний ремонт із заміною вікон та дверей на енергозберігаючі металопластикові в фельдшерсько-акушерському пункті с. Бордуляки КНП Бродівської ЦРЛ Львівської області</t>
  </si>
  <si>
    <t>с Бордуляки</t>
  </si>
  <si>
    <t>Капітальний ремонт із заміною вікон та дверей на енергозберігаючі металопластикові в фельдшерсько - акушерському пункті с. Пониква КНП Бродівської ЦРЛ Львівської області</t>
  </si>
  <si>
    <t>с Пониква</t>
  </si>
  <si>
    <t>Капітальний ремонт із заміною вікон та дверей на енергозберігаючі металопластикові в фельдшерсько- акушерському пункті с. Королівка КНП Бродівської ЦРЛ ЛЬвівської області</t>
  </si>
  <si>
    <t>с Королівка</t>
  </si>
  <si>
    <t>Придбання обладнання для утилізації органічних відходів для КНП Буська ЦРЛ</t>
  </si>
  <si>
    <t>м Буськ</t>
  </si>
  <si>
    <t>Реконструкція даху фельдшерсько-акушерського пункту в с.Переволочна Буського району Львівської області</t>
  </si>
  <si>
    <t>с Переволочна</t>
  </si>
  <si>
    <t>Капітальний ремонт амбулаторії в с. Задвір’я по вул. Героїв Небесної сотні, 3 Буського району Львівської області</t>
  </si>
  <si>
    <t>с Задвір'я</t>
  </si>
  <si>
    <t>Закупівля обладнання для амбулаторії ЗПСМ 
 с. Топорів Буського району Львівської області</t>
  </si>
  <si>
    <t>с Топорів</t>
  </si>
  <si>
    <t>Закупівля обладнання для амбулаторії ЗПСМ 
 с. Задвір'я Буського району Львівської обалсті</t>
  </si>
  <si>
    <t>Капітальний ремонт хірургічного відділення Комунального некомерційного підприємства Буської районної ради "Буська центральна районна лікарня" в м. Буськ по вул. Львівська, 77 Буського району Львівської області (заміна дверних блоків)</t>
  </si>
  <si>
    <t>Капітальний ремонт приміщення терапевтичного відділення Підбузької районної лікарні КНП «Дрогобицька районна лікарня» Дрогобицької районної ради по вул.Ів.Франка, 32 в смт.Підбуж Дрогобицького району Львівської області</t>
  </si>
  <si>
    <t>смт Підбуж</t>
  </si>
  <si>
    <t>Придбання комп'ютерної техніки для КНП "Жидачівська центральна районна лікарня" Жидачівського району Львівської області</t>
  </si>
  <si>
    <t>Придбання обладнання та інвентарю для кухні КНП Журавнівська міська лікарня Жидачівського району Львівської області</t>
  </si>
  <si>
    <t>Придбання медичного обладнання для хірургічного та анестезіологічного відділень КНП Жовківська центральна районна лікарня</t>
  </si>
  <si>
    <t>Реконструкція приміщення ФАПу з впровадженням енергозберігаючих технологій в с. Пирятин Жовківського району Львівської області</t>
  </si>
  <si>
    <t>с Пирятин</t>
  </si>
  <si>
    <t>Придбання медобладнання та меблів для фізіотерапевтичного кабінету КНП "Рава-Руська районна лікарня" в м. Рава-Руська Жовківського району Львівської області</t>
  </si>
  <si>
    <t>Реконструкція будинку сільської ради під лікарську амбулаторію по вул. Шкільній, 2 в с. Гійче Жовківського району Львівської області</t>
  </si>
  <si>
    <t>Впровадження енергозберігаючих заходів шляхом капітального ремонту даху та заміни вікон фельдшерсько-акушерського пункту у с. Бесіди Жовківського району Львівської області</t>
  </si>
  <si>
    <t>с Бесіди</t>
  </si>
  <si>
    <t>Капітальний ремонт приміщень Амбулаторії групової практики с. Сасів Золочівського району Львівської області</t>
  </si>
  <si>
    <t>с Поляни</t>
  </si>
  <si>
    <t>Капітальний ремонт сходової в Поморянській дільничній лікарні в смт.Поморяни Золочівського району Львівської області</t>
  </si>
  <si>
    <t>смт Поморяни</t>
  </si>
  <si>
    <t>Капітальний ремонт денного стаціонару КНП «Золочівська ЦРЛ» центральна амбулаторія на вул. Пачовського,1 м. Золочів Золочівського району Львівської області</t>
  </si>
  <si>
    <t>Реконструкція пункту здоров'я с. Плугів Золочівського району Львівської області</t>
  </si>
  <si>
    <t>с Плугів</t>
  </si>
  <si>
    <t>Реконструкція пункту здоров'я с. Струтин Золочівського району Львівської області</t>
  </si>
  <si>
    <t>с Струтин</t>
  </si>
  <si>
    <t>Придбання інвентарю та обладнання для клініко-діагностичної лабораторії Кам'янка-Бузької ЦРЛ по вул. Героїв Небесної Сотні 29 а в м. Кам'янка-Бузька Львівської області</t>
  </si>
  <si>
    <t>Капітальний ремонт покрівлі КНП Добротвірська міська лікарня Львівської області Кам'янка-Бузького району в смт. Добротвір по вул. Шевченка, 10</t>
  </si>
  <si>
    <t>Капітальний ремонт приміщень клініко-діагностичної лабораторії Кам’янка-Бузької ЦРЛ по вул. Героїв Небесної Сотні 29 а в м. Кам’янка-Бузька Львівської області</t>
  </si>
  <si>
    <t>Капітальний ремонт окремих приміщень Народного дому під розміщення ФАПу в с. Дернів Кам’янка-Бузького району Львівської області</t>
  </si>
  <si>
    <t>Капітальний ремонт ФАП в с. Убині Кам’янка-Бузького району Львівської області</t>
  </si>
  <si>
    <t>с Убині</t>
  </si>
  <si>
    <t>Капітальний ремонт приміщень ФАПу в 
 с. Колоденці Кам’янка-Бузького району Львівської області</t>
  </si>
  <si>
    <t>с Колоденці</t>
  </si>
  <si>
    <t>Капітальний ремонт покрівлі ЦПМСД в м. Кам'янка-Бузька, вул. Шевченка, 6 Львівської області</t>
  </si>
  <si>
    <t>Капітальний ремонт приміщення пологового будинку КНП «МЦРЛ» в м. Миколаїв Львівської області</t>
  </si>
  <si>
    <t>Закупівля обладнання та діагностичних систем для амбулаторії ЗП/СМ с. Пісочна КНП ЦПМСД Розвадівської сільської ради</t>
  </si>
  <si>
    <t>Придбання обладнання для лабораторії в АЗПСМ с. Демня Миколаївського району Львівської області</t>
  </si>
  <si>
    <t>с Демня</t>
  </si>
  <si>
    <t>Закупівля медичного обладнання для реанімаційного відділення Мостиської КЦРЛ</t>
  </si>
  <si>
    <t>Капітальний ремонт амбулаторії ЗПСМ с.Золотковичі Мостиського району Львівської області</t>
  </si>
  <si>
    <t>с Золотковичі</t>
  </si>
  <si>
    <t>Капітальний ремонт приміщення рентген кабінету Мостиської КЦРЛ в м. Мостиська Мостиського району Львівської області</t>
  </si>
  <si>
    <t>Капітальний ремонт фельдшерсько-акушерського пункту в с.Буховичі Мостиського району Львівської області</t>
  </si>
  <si>
    <t>с Буховичі</t>
  </si>
  <si>
    <t>Придбання медичного обладнання для амбулаторії ЗПСМ в м. Бібрка Перемишлянського району Львівської області</t>
  </si>
  <si>
    <t>Капітальний ремонт фельдшерсько – акушерського пункту по вул. Гайовій, 1 в с. Під'ярків Перемишлянського району Львівської області. Заміна дахового покриття і ремонт фасаду</t>
  </si>
  <si>
    <t>с Під'ярків</t>
  </si>
  <si>
    <t>Придбання лазерного універсального апарату «Ліка-Хірург» для Щирецької міської лікарні</t>
  </si>
  <si>
    <t>Закупівля медичного діагностичного обладнання для АЗПСМ с. Борщовичі Пустомитівського району Львівської області</t>
  </si>
  <si>
    <t>Закупівля лабораторного обладнання для Сокільницької лікарської амбулаторії загальної практики сімейної медицини</t>
  </si>
  <si>
    <t>Придбання ігрових атракціонів для дитячого ігрового майданчика в ДНЗ № 17 "Пролісок" на вул. Дрогобицькій 495 в м. Бориславі Львівської області</t>
  </si>
  <si>
    <t>Капітальний ремонт гідроізоляції, водовідведення та відмостки амбулаторії загальної практики сімейної медицини в с. Липники Пустомитівського району Львівської області</t>
  </si>
  <si>
    <t>Придбання медичного обладнання для Нововитківської сільської лікарської амбулаторії загальної практики сімейної медицини Радехівського району Львівської області</t>
  </si>
  <si>
    <t>Капітальний ремонт амбулаторії загальної практики сімейної медицини с. Корчин Радехівського району Львівської області</t>
  </si>
  <si>
    <t>Придбання апарату екстракорпоральної ударно-хвильової терапії для комунального некомерційного підприємства "Лопатинська районна лікарня" Радехівської районної ради Львівської області</t>
  </si>
  <si>
    <t>Капітальний ремонт пологового відділення КНП Радехівська ЦРЛ по вулиці Львівська, 8 в м. Радехові Львівської області. Заміна дверей</t>
  </si>
  <si>
    <t>м Радехів</t>
  </si>
  <si>
    <t>Реконструкція паливної II етап Самбірській районній лікарні «Хоспіс» с. Сіде Самбірського району Львівської області</t>
  </si>
  <si>
    <t>с Сіде</t>
  </si>
  <si>
    <t>Реконструкція приміщення амбулаторії загальної практики сімейної медицини в селі Ралівка Самбірського району Львівської області</t>
  </si>
  <si>
    <t>Капітальний ремонт фасаду фельдшерсько-акушерського пункту в с. Залужани по вул. Шевченка, 7 Самбірського району Львівської області</t>
  </si>
  <si>
    <t>с Залужани</t>
  </si>
  <si>
    <t>Забезпечення матеріально-технічної спроможності КНП «Дублянська АЗПСМ» в смт. Дубляни Самбірського району Львівської області (придбання обладнання)</t>
  </si>
  <si>
    <t>Капітальний ремонт кабінетів лікарів відділень комунального закладу Сколівської районної ради Сколівська центральна районна лікарня</t>
  </si>
  <si>
    <t>Капітальний ремонт приміщення пологового відділення КНП Сокальська ЦРЛ м. Сокаль Львівської області</t>
  </si>
  <si>
    <t>Капітальний ремонт приміщення наркологічного відділення КНП "Сокальська ЦРЛ"</t>
  </si>
  <si>
    <t>Капітальний ремонт гінекологічного відділення Сокальської ЦРЛ по вул. Я.Мудрого, 26 в м. Сокаль Львівської області</t>
  </si>
  <si>
    <t>Капітальний ремонт приміщення кардіологічного відділення КНП "Сокальська ЦРЛ" м. Сокаль Львівської області</t>
  </si>
  <si>
    <t>Капітальний ремонт приміщень терапевтичного відділу КНП Сокальська ЦРЛ м. Сокаль Львівської області</t>
  </si>
  <si>
    <t>Капітальний ремонт операційного відділення КНП "Сокальська ЦРЛ" в м. Сокаль Львівської області</t>
  </si>
  <si>
    <t>Капітальний ремонт (заміна вікон) Савчинської амбулаторії загальної сімейної медицини Сокальського району, Львівської області</t>
  </si>
  <si>
    <t>с Савчин</t>
  </si>
  <si>
    <t>Капітальний ремонт будівлі "Амбулаторія загальної практики сімейної медицини м. Старий Самбір, КПН СРР "Старосамбірський ЦПМД" за адресою: вул. Лева Галицького № 86 / 22, м. Старий Самбір Старосамбірського району Львівської області</t>
  </si>
  <si>
    <t>Капітальний ремонт поліклінічного відділення Хирівської міської лікарні Блаженних Олімпії і Лаврентії по вул. В.Івасюка, 7 в м. Хирів Старосамбірського району Львівської області</t>
  </si>
  <si>
    <t>Придбання комп’ютерного обладнання для відділень КНП СРР «Добромильська районна лікарня» та впровадження єдиного електронного реєстру пацієнтів Старосамбірського району</t>
  </si>
  <si>
    <t>м Добромиль</t>
  </si>
  <si>
    <t>Капітальний ремонт будівлі "Амбулаторія загальної практики сімейної медицини с. Стрілки, КНП СРР "Старосамбірський ЦПМД" за адресою: вул. Шевченка № 8А, с. Стрілки, Старосамбірського району Львівської області</t>
  </si>
  <si>
    <t>Компютеризація кабінетів поліклінічного відділення Старосамбірської ЦРЛ та впровадження єдиного електронного реєстру пацієнтів Старосамбірського району</t>
  </si>
  <si>
    <t>Капітальний ремонт будівлі неврологічного відділення Старосамбірської ЦРЛ по вул. Галана, 10 в смт.Стара Сіль Старосамбірського району Львіівської області</t>
  </si>
  <si>
    <t>смт Стара Сіль</t>
  </si>
  <si>
    <t>Капітальний ремонт будівлі комунального некомерційного підприємства Новоміської сільської ради «Амбулаторія загальної практики сімейної медицини» по вул. Центральна,47 
 с. Нове Місто Старосамбірського району Львівської області</t>
  </si>
  <si>
    <t>Реконструкція частини приміщення (санвузол) сільської ради під амбулаторію с.Мохнате Турківського району Львівської області</t>
  </si>
  <si>
    <t>с Мохнате</t>
  </si>
  <si>
    <t>Придбання автоматичного гематологічного аналізатора для Комунального некомерційного підприємства «Боринська районна лікарня» Турківської районної ради Турківського району Львівської області</t>
  </si>
  <si>
    <t>смт Бориня</t>
  </si>
  <si>
    <t>Капітальний ремонт лікарської амбулаторії в 
 с. Вовче Турківського району,Львівської області</t>
  </si>
  <si>
    <t>Капітальний ремонт Ясеницької сільської лікарської амбулаторії Турківського району Львівської області</t>
  </si>
  <si>
    <t>Реконструкція системи вентиляції в терапевтичному та дитячому відділеннях КНП ЯРР ЛО "ЯЦРЛ" Яворівського району Львівської області</t>
  </si>
  <si>
    <t>м Яворів</t>
  </si>
  <si>
    <t>Закупівля медичного обладнання та інвентарю для травматологічного відділення Комунального закладу «Судововишнянська комунальна міська лікарня» Судововишнянської міської ради Львівської області</t>
  </si>
  <si>
    <t>Капітальний ремонт приміщень бібліотеки-філіалу № 28 для дорослих по вул. Незалежності України, 31 в смт. Брюховичі Львівської області</t>
  </si>
  <si>
    <t>Культура</t>
  </si>
  <si>
    <t>Капітальний ремонт абонементного відділу центральної міської бібліотеки Бориславської МЦБС по вул. Шевченка № 20 в м. Бориславі Львівської області</t>
  </si>
  <si>
    <t>Придбання обладнання для бібліотеки-філії № 5 для дітей Бориславської МЦБС по вул. Коваліва № 32 в м. Бориславі Львівської області</t>
  </si>
  <si>
    <t>Капітальний ремонт в частині заміни дверей приміщень дитячої школи мистецтв м. Бориславі Львівської області</t>
  </si>
  <si>
    <t>Влаштування безбар’єрного доступу для маломобільних груп населення до приміщень Народного дому "Просвіта" №1 по вул. Дрогобицькій 439 в м. Бориславі (реконструкція)</t>
  </si>
  <si>
    <t>Реконструкція даху над приміщенням танцювального залу Стебницького Народного дому відділу культури та мистецтв виконавчих органів Дрогобицької міської ради</t>
  </si>
  <si>
    <t>Придбання музичних інструментів та комплектуючих для Дрогобицької дитячої музичної школи № 2</t>
  </si>
  <si>
    <t>Придбання акустичного обладнання для аматорського колективу циркового мистецтва"Вікторія" Стебницького Народного дому відділу культури та мистецтв виконавчих органів Дрогобицької міської ради</t>
  </si>
  <si>
    <t>Капітальний ремонт нежитлового приміщення музею «Дрогобиччина» у м. Дрогобичі по вул. Січових Стрільців, 16</t>
  </si>
  <si>
    <t>Капітальний ремонт системи опалення у Стебницькій дитячій музичній школі на вул. Січових Стрільців 1/1 м. Стебник, Львівської області</t>
  </si>
  <si>
    <t>Монтаж та налагодження охоронно-пожежної сигналізації в будівлі Дрогобицької дитячої художньої школи на вул. Лесі Українки, 37(капітальний ремонт)</t>
  </si>
  <si>
    <t>Капітальний ремонт фасаду Народного дому с. Суховоля Бродівського району Львівської області</t>
  </si>
  <si>
    <t>Капітальний ремонт приміщення Народного дому с. Ясенів Бродівського району</t>
  </si>
  <si>
    <t>Капітальний ремонт із заміною віконних блоків в приміщенні Народного дому в м.Броди Львівської області</t>
  </si>
  <si>
    <t>Придбання обладнання (електричне піаніно - 2 штуки) для дитячої музичної школи в м. Буськ Львівської області</t>
  </si>
  <si>
    <t>Придбання технічного обладнання для НД с.Ріпнів Буського району</t>
  </si>
  <si>
    <t>с Ріпнів</t>
  </si>
  <si>
    <t>Придбання одягу сцени для Народного дому 
 с. Ракобовти Буського району Львівської області</t>
  </si>
  <si>
    <t>с Ракобовти</t>
  </si>
  <si>
    <t>Придбання обладнання (мікрофони для хору) для Буського районного Народного дому в  м. Буськ Львівської області</t>
  </si>
  <si>
    <t>Придбання музичного обладнання для Народного дому с. Чаниж Буського району Львівської області</t>
  </si>
  <si>
    <t>с Чаниж</t>
  </si>
  <si>
    <t>Закупівля звукового обладнання для Народного дому с. Тучапи Городоцького району Львівської області</t>
  </si>
  <si>
    <t>с Тучапи</t>
  </si>
  <si>
    <t>Реконструкція Народного дому в с. Дроздовичі Городоцького району Львівської області</t>
  </si>
  <si>
    <t>с Дроздовичі</t>
  </si>
  <si>
    <t>Капітальний ремонт Народного дому в с. Березець, Городоцького району Львівської області</t>
  </si>
  <si>
    <t>Реконструкція Народного дому в с. Братковичі по вул. Шкільна,15 Городоцького району Львівської області</t>
  </si>
  <si>
    <t>с Братковичі</t>
  </si>
  <si>
    <t>Капітальний ремонт Народного дому в с.Речичани Городоцького району Львівської області</t>
  </si>
  <si>
    <t>с Речичани</t>
  </si>
  <si>
    <t>Капітальний ремонт Народного дому в с. Путятичі Городоцького району Львівської області</t>
  </si>
  <si>
    <t>с Путятичі</t>
  </si>
  <si>
    <t>Закупівля театральних крісел для районного Народного дому м. Городок Городоцький район Львівська область</t>
  </si>
  <si>
    <t>Придбання обладнання та інвентаря для Народного дому села Медвежа Дрогобицького району</t>
  </si>
  <si>
    <t>Капітальний ремонт покрівлі Народного дому на вул. Залізнична, 2 в с. Верхні Гаї Дрогобицького району Львівської області</t>
  </si>
  <si>
    <t>с Верхні Гаї</t>
  </si>
  <si>
    <t>Капітальний ремонт приміщень Народного дому (із заміною дерев'яних вікон і дверей на металопластикові із застосуванням енергозберігаючих технологій) в с.Болехівці Дрогобицького району Львівської області</t>
  </si>
  <si>
    <t>с Болехівці</t>
  </si>
  <si>
    <t>Придбання обладнання (звукопідсилювальної апаратури) для Дрогобицького районного народного дому Львівської області</t>
  </si>
  <si>
    <t>Капітальний ремонт приміщення Народного дому с. Ролів Дрогобицького району Львівської області</t>
  </si>
  <si>
    <t>с Ролів</t>
  </si>
  <si>
    <t>Капітальний ремонт народного дому с Уріж Дрогобицького району Львівської області</t>
  </si>
  <si>
    <t>Капітальний ремонт фасаду Народного дому с. Мальованка Городоцького району Львівської області</t>
  </si>
  <si>
    <t>с Мальованка</t>
  </si>
  <si>
    <t>Капітальний ремонт приміщень Народного дому с. Косівець Городоцького району Львівської області</t>
  </si>
  <si>
    <t>с Косівець</t>
  </si>
  <si>
    <t>Капітальний ремонт Народного дому в с. Рівне Дрогобицького району Львівської області</t>
  </si>
  <si>
    <t>с Рівне</t>
  </si>
  <si>
    <t>Капітальний ремонт підлоги Народного дому с. Летня Дрогобицького району Львівської області</t>
  </si>
  <si>
    <t>Капітальний ремонт по встановленню вікон та дверей у Народному домі с. Протеси Жидачівського району Львівської області</t>
  </si>
  <si>
    <t>с Протеси</t>
  </si>
  <si>
    <t>Придбання мультимедійного та комп'ютерного обладнання в Народний дім с. Нове Село Облазницької сільської ради Жидачівського району Львівської області</t>
  </si>
  <si>
    <t>Капітальний ремонт шатрового даху Народного дому «Просвіта» в с. Межиріччя Жидачівського району Львівської області</t>
  </si>
  <si>
    <t>с Межиріччя</t>
  </si>
  <si>
    <t>Капітальний ремонт фасаду Народного дому в с. Дем’янка Лісна Жидачівського району Львівської області</t>
  </si>
  <si>
    <t>с Дем'янка-Лісна</t>
  </si>
  <si>
    <t>Капітальний ремонт покрівлі в корпусі №1 Жидачівської дитячої музичної школи Жидачівського району Львівської області</t>
  </si>
  <si>
    <t>Капітальний ремонт шатрового даху Народного дому «Просвіта» в с. Лисків Жидачівського району Львівської області</t>
  </si>
  <si>
    <t>с Лисків</t>
  </si>
  <si>
    <t>Капітальний ремонт фасаду народного дому в селі Кологори Жидачівського району Львівської області</t>
  </si>
  <si>
    <t>с Кологори</t>
  </si>
  <si>
    <t>Капітальний ремонт частини Народного дому в с. Новому Селі Облазницької сільської ради Жидачівського району Львівської області з улаштуванням кімнати для настільних ігор</t>
  </si>
  <si>
    <t>Придбання технічного звукового обладнання та музичних інструментів для покращення навчального процесу у Гніздичівській дитячій музичній школі</t>
  </si>
  <si>
    <t>Придбання обладнання та інвентарю для покращення матеріальної бази філії с. Руда Центру культури і дозвілля Гніздичівської ОТГ</t>
  </si>
  <si>
    <t>с Руда</t>
  </si>
  <si>
    <t>Капітальний ремонт даху філії с. Лівчиці Центру культури і дозвілля Гніздичівської селищної ради; Жидачівського району Львівської області</t>
  </si>
  <si>
    <t>с Лівчиці</t>
  </si>
  <si>
    <t>Капітальний ремонт Народного дому в селі Вибранівка Жидачівськогорайону Львівської області</t>
  </si>
  <si>
    <t>с Вибранівка</t>
  </si>
  <si>
    <t>Капітальний ремонт покрівлі Народного дому в с. Чижичі Жидачівського району, Львівської області</t>
  </si>
  <si>
    <t>с Чижичі</t>
  </si>
  <si>
    <t>Придбання обладнання та інвентаря для народного дому с. Бишків Жовківського району Львівської області з метою створення комфортних та сучасних умов надання культурно-мистецьких послуг населенню</t>
  </si>
  <si>
    <t>Реконструкція (технічне переоснащення інженерних мереж, проведення внутрішніх оздоблювальних робіт) будівлі Народного дому с.Воля-Гомулецька вул.Зелена, 16 Жовківського району Львівської області</t>
  </si>
  <si>
    <t>с Воля-Гомулецька</t>
  </si>
  <si>
    <t>Реконструкція будівлі з впровадженням енергозберігаючих технологій Народного дому по вул. Смеречанського, 73 в с. Гряда Жовківського району Львівської області</t>
  </si>
  <si>
    <t>Придбання одягу сцени, крісел та мультимедійного обладнання для Народного дому с.Зашків Жовківського району Львівської області</t>
  </si>
  <si>
    <t>с Зашків</t>
  </si>
  <si>
    <t>Придбання музичного озвучення із забезпеченням світлоефектів та лазерних приладів для забезпечення молодіжних дискотек та концертів для Народного дому с. Пили Жовківського району Львівської області</t>
  </si>
  <si>
    <t>с Пили</t>
  </si>
  <si>
    <t>Капітальний ремонт системи опалення будівлі Народного дому с. Костеїв Жовківського району Львівської області</t>
  </si>
  <si>
    <t>с Костеїв</t>
  </si>
  <si>
    <t>Капітальний ремонт шатрового даху та заміна віконних і дверних про-різів з впровадженням енергозберігаючих технологій Народного дому с. Крехів Жовківського району Львівської області</t>
  </si>
  <si>
    <t>с Крехів</t>
  </si>
  <si>
    <t>Реконструкція системи опалення будинку Народного дому с. Гійче по вул. Шкільній, 3 Жовківського району Львівської області</t>
  </si>
  <si>
    <t>Капітальний ремонт існуючої, недіючої школи під Центр Народного гончарства та зеленого туризму в селі Гавареччина Золочівського району Львівської області</t>
  </si>
  <si>
    <t>с Гавареччина</t>
  </si>
  <si>
    <t>Капітальний ремонт санвузлів Золочівської музичної школи в м. Золочів Львівської області</t>
  </si>
  <si>
    <t>Придбання цифрового фортепіано традиційного для Глинянської дитячої музичної школи Золочівського району Львівської області</t>
  </si>
  <si>
    <t>м Глиняни</t>
  </si>
  <si>
    <t>Реконструкція народного дому в с.Почапи Золочівського району Львівської області</t>
  </si>
  <si>
    <t>с Почапи</t>
  </si>
  <si>
    <t>Реконструкція Народного дому з заміною вікон та дверей в с. Бібщани Золочівського району Львівської області</t>
  </si>
  <si>
    <t>с Бібщани</t>
  </si>
  <si>
    <t>Капітальний ремонт приміщення Народного дому в с. Ремезівці Золочівського району Львівської області</t>
  </si>
  <si>
    <t>с Ремезівці</t>
  </si>
  <si>
    <t>Реконструкція приміщень Народного дому с. Красносільці Золочівського району Львівської області</t>
  </si>
  <si>
    <t>с Красносільці</t>
  </si>
  <si>
    <t>Капітальний ремонт класних кімнат другого поверху Глинянської дитячої музичної школи Золочівського району Львівської області</t>
  </si>
  <si>
    <t>Капітальний ремонт Народного дому с. Сасів Золочівського району Львівської області</t>
  </si>
  <si>
    <t>Реконструкція Народного дому в с. Майдан-Гологірський Золочівського району Львівської області</t>
  </si>
  <si>
    <t>с Майдан-Гологірський</t>
  </si>
  <si>
    <t>Реконструкція Народного дому с. Жуків Золочівського району Львівської області</t>
  </si>
  <si>
    <t>с Жуків</t>
  </si>
  <si>
    <t>Реконструкція приміщень Народного дому в с.Підгір'я Золочівського району</t>
  </si>
  <si>
    <t>с Підгір'я</t>
  </si>
  <si>
    <t>Придбання інвентарю та обладнання для класу акторської майстерності музичної школи в смт. Добротвір Кам'янка-Бузького району Львівської області</t>
  </si>
  <si>
    <t>Капітальний ремонт внутрішніх приміщень Народного Дому в с. Старий Добротвір Кам’янка-Бузького району Львівської області</t>
  </si>
  <si>
    <t>Капітальний ремонт Новояричівської дитячої музичної школи по вул. Коротка, 2 в смт. Новий Яричів Кам’янка-Бузького району Львівської області</t>
  </si>
  <si>
    <t>смт Новий Яричів</t>
  </si>
  <si>
    <t>Капітальний ремонт фасаду Народного дому в с. Незнанів Кам’янка-Бузького району Львівської області</t>
  </si>
  <si>
    <t>Капітальний ремонт покрівлі народного дому в с. Сілець Кам’янка-Бузького району Львівської області</t>
  </si>
  <si>
    <t>с Сілець</t>
  </si>
  <si>
    <t>Капітальний ремонт огорожі народного дому в с. Полонична Кам'янка-Бузького району Львівської області</t>
  </si>
  <si>
    <t>Утеплення фасаду народного дому з благоустроєм території в с. Спас Кам’янка -Бузького району Львівської області</t>
  </si>
  <si>
    <t>с Спас</t>
  </si>
  <si>
    <t>Будівництво модульної котельні музичної школи в м.Кам’янка-Бузька, вул.Я.Мудрого, 8 Кам’янка-Бузького району Львівської області</t>
  </si>
  <si>
    <t>Капітальний ремонт (утеплення фасаду) Народного дому с. Тадані, Кам’янка-Бузького району Львівської області</t>
  </si>
  <si>
    <t>с Тадані</t>
  </si>
  <si>
    <t>Придбання обладнання та інвентарю для Народного дому в смт.Розділ Миколаївського району Львівської області</t>
  </si>
  <si>
    <t>Капітальний ремонт з утепленням дворового фасаду Народного Дому с. Держів Миколаївського району Львівської області</t>
  </si>
  <si>
    <t>с Держів</t>
  </si>
  <si>
    <t>Капітальний ремонт приміщення актового залу Народного дому с. Київець Миколаївського району Львівської області</t>
  </si>
  <si>
    <t>Капітальний ремонт покрівлі бібліотеки с. Устя Миколаївського району Львівської області</t>
  </si>
  <si>
    <t>с Устя</t>
  </si>
  <si>
    <t>Капітальний ремонт із утепленням приміщення Народного дому с. Велика Горожанна Миколаївського району Львівської області</t>
  </si>
  <si>
    <t>Придбання оргтехніки для бібліотеки с. Криниця Миколаївської ЦБС</t>
  </si>
  <si>
    <t>Капітальний ремонт даху Народного дому с. Мала Горожанна Миколаївського району Львівської області</t>
  </si>
  <si>
    <t>Капітальний ремонт сцени актового залу Народного дому с. Черниця Миколаївського району Львівської області</t>
  </si>
  <si>
    <t>Капітальний ремонт даху Народного дому с. Поляна Тростянецької сільської ради Тростянецької ОТГ Львівської області</t>
  </si>
  <si>
    <t>с Поляна</t>
  </si>
  <si>
    <t>Капітальний ремонт Народного дому в с.Годині Мостиського району Львівської області</t>
  </si>
  <si>
    <t>с Годині</t>
  </si>
  <si>
    <t>Капітальний ремонт приміщення Народного дому с.Липники Мостиського району Львівської області</t>
  </si>
  <si>
    <t>Капітальний ремонт Народного дому с.Чижевичі Мостиського району Львівської області</t>
  </si>
  <si>
    <t>с Чижевичі</t>
  </si>
  <si>
    <t>Придбання музичного обладнання для Народного дому с. Раденичі Мостиського району Львівської області</t>
  </si>
  <si>
    <t>Придбання музичної апаратури для народного дому с.Вовчищовичі Мостиського району Львівської області</t>
  </si>
  <si>
    <t>с Вовчищовичі</t>
  </si>
  <si>
    <t>Капітальний ремонт Народного дому с.Дидятичі Мостиського району Львівської області</t>
  </si>
  <si>
    <t>с Дидятичі</t>
  </si>
  <si>
    <t>Капітальний ремонт (водовідведення та утеплення) Народного дому с. Тщенець по вул. Миру, 65 Мостиського району Львівської області</t>
  </si>
  <si>
    <t>с Тщенець</t>
  </si>
  <si>
    <t>Придбання музичного обладнання для Народного дому с. Бортятин Мостиського району Львівської області</t>
  </si>
  <si>
    <t>с Бортятин</t>
  </si>
  <si>
    <t>Капітальний ремонт (заміна покрівлі) в Народному домі с. Радохинці Мостиського району Львівської області</t>
  </si>
  <si>
    <t>с Радохинці</t>
  </si>
  <si>
    <t>Капітальний ремонт Народного дому по вул. Центр, 7 в с. Чемеринці Перемишлянського району Львівської області</t>
  </si>
  <si>
    <t>с Чемеринці</t>
  </si>
  <si>
    <t>Капітальний ремонт приміщень Народного дому с.Любешка Перемишлянського району Львівської області</t>
  </si>
  <si>
    <t>Капітальний ремонт даху музичної школи корпус № 1 в м. Бібрка вул. Тарнавського, 3 Перемишлянського р-ну Львівської області</t>
  </si>
  <si>
    <t>Придбання обладнання та інвентаря (музичних інструментів) для Бібрської музичної школи м. Бібрка вул. Тарнавського, 3 Львівської області</t>
  </si>
  <si>
    <t>Реконструкція Народного дому в с. Романів Перемишлянського району Львівської області (Ремонт фасаду і приміщення гардеробу)</t>
  </si>
  <si>
    <t>с Романів</t>
  </si>
  <si>
    <t>Капітальний ремонт приміщень (класів музичної школи) та коридору Народного дому в с. Звенигород Пустомитівського району Львівської області</t>
  </si>
  <si>
    <t>с Звенигород</t>
  </si>
  <si>
    <t>Придбання вуличної сцени для народного дому с. Пасіки-Зубрицькі Пустомитівського району Львівської області</t>
  </si>
  <si>
    <t>с Пасіки-Зубрицькі</t>
  </si>
  <si>
    <t>Капітальний ремонт приміщення Народного Дому с. Радванці Радехівського району Львівської області</t>
  </si>
  <si>
    <t>с Радванці</t>
  </si>
  <si>
    <t>Капітальний ремонт санвузлів Народного Дому 
 с. Корчин Радехівського району Львівської області</t>
  </si>
  <si>
    <t>Капітальний ремонт будівлі Народного дому с. Хмільно по вул. Центральна,29 в с. Хмільно Радехівського району Львівської області. Заміна вікон та дверей.</t>
  </si>
  <si>
    <t>с Хмільно</t>
  </si>
  <si>
    <t>Реконструкція даху Народного дому в с.Трійця Радехівського району Львівської області</t>
  </si>
  <si>
    <t>с Трійця</t>
  </si>
  <si>
    <t>Капітальний ремон будівлі Лопатинської дитячої музичної школи смт. Лопатин Радехівського району Львівської області. Заміна вікон та дверей</t>
  </si>
  <si>
    <t>Придбання теплогенератора та комплектуючих до нього з метою обігріву Народного дому с. Хмільно по вул. Центральна, 29 в с. Хмільно Радехівського району Львівської області</t>
  </si>
  <si>
    <t>Капітальний ремонт Народного дому с. Руденко по вулиці Б. Хмельницького 64 Радехівського району Львівської області. Заміна вікон та дверей</t>
  </si>
  <si>
    <t>Капітальний ремонт Народного дому с. Никловичі Самбірського району Львівської області</t>
  </si>
  <si>
    <t>Капітальний ремонт Народного дому с.Максимовичі Самбірського району Львівської області</t>
  </si>
  <si>
    <t>с Максимовичі</t>
  </si>
  <si>
    <t>Капітальний ремонт даху Народного дому в с. Лановичі Самбірського району, Львівської області</t>
  </si>
  <si>
    <t>Капітальний ремонт паливної системи із заміною твердопаливного котла в Народному домі в с.Черхава Самбірського району Львівської області</t>
  </si>
  <si>
    <t>с Черхава</t>
  </si>
  <si>
    <t>Капітальний ремонт Народного дому с. Міжгайці Самбірського району Львівської області</t>
  </si>
  <si>
    <t>с Міжгайці</t>
  </si>
  <si>
    <t>Капітальний ремонт Народного дому с. Садковичі Самбірського району Львівської області</t>
  </si>
  <si>
    <t>с Садковичі</t>
  </si>
  <si>
    <t>Реконструкція будівлі Народного дому в с.Сусідовичі Воютицької сільської ради Самбірського району Львівської області</t>
  </si>
  <si>
    <t>с Сусідовичі</t>
  </si>
  <si>
    <t>Придбання музичного обладнання для Народного дому с. Луки Самбірського району Львівської області</t>
  </si>
  <si>
    <t>с Луки</t>
  </si>
  <si>
    <t>Капітальний ремонт Народного дому в с. Чернихів Самбірського району Львівської області</t>
  </si>
  <si>
    <t>с Чернихів</t>
  </si>
  <si>
    <t>Капітальний ремонт Народного дому в с. Корналовичі Самбірського району Львівської області</t>
  </si>
  <si>
    <t>с Корналовичі</t>
  </si>
  <si>
    <t>Капітальний ремонт Народного дому у с. Підгайчики Самбірського району Львівської області</t>
  </si>
  <si>
    <t>Капітальний ремонт (заміна вікон і дверей на енергозберігаючі) будівлі Народного дому в с. Новий Острів Самбірського району Львівської області</t>
  </si>
  <si>
    <t>с Новий Острів</t>
  </si>
  <si>
    <t>Капітальний ремонт Сколівської центральної районної бібліотеки</t>
  </si>
  <si>
    <t>Капітальний ремонт покрівлі Сколівської школи мистецтв</t>
  </si>
  <si>
    <t>Капітальний ремонт народного дому с.Крушельниця Сколівського району Львівської області</t>
  </si>
  <si>
    <t>с Крушельниця</t>
  </si>
  <si>
    <t>Капітальний ремонт фасаду РНД “Бескид” Сколівського району Львівської області</t>
  </si>
  <si>
    <t>Капітальний ремонт даху приміщення народного дому с.Шарпанці Сокальського району</t>
  </si>
  <si>
    <t>с Шарпанці</t>
  </si>
  <si>
    <t>Придбання музичної апаратури в Народний дім с.Поториця Сокальського району Львівської області</t>
  </si>
  <si>
    <t>Придбання музичної апаратури в Народний дім с.Горбків Сокальського району,Львівської області.</t>
  </si>
  <si>
    <t>Придбання комп'ютерної техніки для бібліотеки-філії с. Шпиколоси Сокальської РЦБС Сокальського району Львівської області</t>
  </si>
  <si>
    <t>с Шпиколоси</t>
  </si>
  <si>
    <t>Капітальний ремонт будівлі Народного Дому в с. Лаврів Старосамбірського району Львівської області</t>
  </si>
  <si>
    <t>с Лаврів</t>
  </si>
  <si>
    <t>Капітальний ремонт підлоги Народного дому на пл. Свободи, 11 в смт. Нижанковичі Старосамбірського району Львівської області</t>
  </si>
  <si>
    <t>Капітальний ремонт Народного дому в с. Боршевичі Старосамбірського району Львівської області</t>
  </si>
  <si>
    <t>с Боршевичі</t>
  </si>
  <si>
    <t>Капітальний ремонт будівлі Народного дому с. Чижки Старосамбірського району Львівської області</t>
  </si>
  <si>
    <t>с Чижки</t>
  </si>
  <si>
    <t>Придбання звукопідсилювального обладнання для Народного дому с. Колодниця Стрийського району Львівської області</t>
  </si>
  <si>
    <t>с Колодниця</t>
  </si>
  <si>
    <t>Капітальний ремонт покрівлі Народного дому в селі Воля Довголуцька Стрийського району Львівської області</t>
  </si>
  <si>
    <t>Придбання обладнання для облаштування центру розвитку, дозвілля та творчості в Народному домі с. Конюхів Грабовецької ОТГ</t>
  </si>
  <si>
    <t>Придбання мультимедійного та обладнання для Народного дому с. Грабовець Грабовецької сільської ОТГ</t>
  </si>
  <si>
    <t>с Грабовець</t>
  </si>
  <si>
    <t>Капітальний ремонт із заміною дерев'яних віконних та дверних блоків на металопластикові (заходи з енергозбереження I черга) Народного дому по вул. Гасина, 106 а в с. Конюхів</t>
  </si>
  <si>
    <t>Реконструкція Народного дому села Кіндратів Турківського району Львівської області</t>
  </si>
  <si>
    <t>Капітальний ремонт Народного дому с. Ільник Турківського району Львівської області</t>
  </si>
  <si>
    <t>с Ільник</t>
  </si>
  <si>
    <t>Капітальний ремонт Народного дому села Матків Турківського району Львівської області</t>
  </si>
  <si>
    <t>Капітальний ремонт Турківської дитячої музичної школи Турківського району Львівської області</t>
  </si>
  <si>
    <t>м Турка</t>
  </si>
  <si>
    <t>Капітальний ремонт із заміною вікон бібліотеки в с. Вороблячин Яворівського району Львівської області</t>
  </si>
  <si>
    <t>Придбання обладнання для озвучення та освітлення актового залу Народного дому с. Вороців Яворівського району Львівської області</t>
  </si>
  <si>
    <t>с Вороців</t>
  </si>
  <si>
    <t>Реконструкція з надбудовою мансардного поверху будівлі народного дому в с. Прилбичі Яворівського району Львівської області</t>
  </si>
  <si>
    <t>Інші пріоритети</t>
  </si>
  <si>
    <t>Придбання світлового та звукового обладнання для Національного академічного українського драматичного театру ім. М. Заньковецької (м. Львів)</t>
  </si>
  <si>
    <t>Капітальний ремонт зупинки громадського транспорту на вул. Лисенка в смт. Рудне Залізничного району м. Львова</t>
  </si>
  <si>
    <t>Капітальний ремонт дитячого майданчика по вул. Окружна, 8 м.Львів</t>
  </si>
  <si>
    <t>Придбання обладнання з предметів довгострокового користування для влаштування опалення навчально-виробничих майстерень ДВНЗ "Львівського коледжу будівництва, архітектури та дизайну" по вул. Пасічній, 93,  м. Львів</t>
  </si>
  <si>
    <t>Будівництво та встановлення пам’ятного знаку воїнам УПА в урочищі Крукова Гора в смт.Брюховичі Львівської області</t>
  </si>
  <si>
    <t>Безпечне ОСББ: придбання та встановлення камер відеоспостереження на території ОСББ «Львівське-33 плюс» по вул. Львівській, 33 а в смт. Брюховичі Львівської області</t>
  </si>
  <si>
    <t>Будівництво освітлення пішохідних переходів по вул. Львівській 23, Львівська 33 а, Незалежності України 27, Сухомлинського 18 в смт. Брюховичі Львівської області</t>
  </si>
  <si>
    <t>Капітальний ремонт даху дитячо-юнацької спортивної школи №6 по вул. Бічна паркова, 10 в смт. Брюховичі Львівської області</t>
  </si>
  <si>
    <t>Капітальний ремонт території ОСББ «Львівська оселя» за адресою: м. Львів, проспект Чорновола, 67б, 67в</t>
  </si>
  <si>
    <t>Оснащення двома стельовими підйомниками та дооснащення рейковою системою до стельового підйомника трьох приміщень Комунальної реабілітаційної установи Львівський міський центр реабілітації "Джерело" (КРУЗТ ЛМЦР "Джерело") (придбання обладнання та інвентарю)</t>
  </si>
  <si>
    <t>Запровадження системи роздільного збору твердих побутових відходів в мікрорайоні «Губичі» м.Борислава шляхом закупівлі та встановлення контейнерів для сортування ТПВ</t>
  </si>
  <si>
    <t>Капітальний ремонт покрівлі (частковий) Бориславської дитячо-юнацької спортивної школи на вул. Шкільна, 25 в м. Бориславі Львівської області</t>
  </si>
  <si>
    <t>Капітальний ремонт в частині заміни вікон і дверей у головному корпусі КП «Спортивно-оздоровчий комплекс «Нафтовик» за адресою Львівська обл., м.Борислав, вул. Коновальця 6</t>
  </si>
  <si>
    <t>Капітальний ремонт прибудинкової території біля житлового будинку № 5 на вул. Шкільна в м. Бориславі Львівської області</t>
  </si>
  <si>
    <t>Придбання та встановлення скейт-парку в Бориславському міському парку культури і відпочинку</t>
  </si>
  <si>
    <t>Реконструкція накриття (навісу) джерела № 15 на вул. Промисловій в смт. Східниця Львівської області</t>
  </si>
  <si>
    <t>Придбання та встановлення системи відеоспостереження на вул. Дрогобицькій в  м. Бориславі</t>
  </si>
  <si>
    <t>Придбання сучасних опалювальних котлів для Державного вищого навчального закладу «Дрогобицький механіко-технологічний коледж»</t>
  </si>
  <si>
    <t>Капітальний ремонт (заміна віконних та балконних блоків) у Стебницькому будинку художньо-естетичної творчості учнівської молоді Дрогобицької міської ради Львівської області</t>
  </si>
  <si>
    <t>Реконструкція спортивного майданчика по вул. Бориславська, 26, у м. Дрогобич Львівської області</t>
  </si>
  <si>
    <t>Капітальний ремонт електромереж Дрогобицького будинку працівників освіти по вул. Осмомисла, 10 для створення молодіжного центру</t>
  </si>
  <si>
    <t>Закупівля обладнання (меблі, прожектори) в Дрогобицький будинок працівників освіти на вул. Ярослава Осмомисла, 10 для створення молодіжного центру</t>
  </si>
  <si>
    <t>Капітальний ремонт (замощення та зовнішнє освітлення) скверу на вул. Лесі Українки, 22 в м. Дрогобич</t>
  </si>
  <si>
    <t>Реконструкція паркового басейну під вуличний лекторій на вул. Івана Франка, 7 у м. Дрогобич</t>
  </si>
  <si>
    <t>Придбання спортивного інвентарю для тренажерного залу Дрогобицької ДЮСШ ім. І. Боберського, вул. Сахарова, 2а, м. Дрогобич Львівської області</t>
  </si>
  <si>
    <t>Капітальний ремонт спортивного майданчика у місті Дрогобич Львівської області, В. Великого, 3</t>
  </si>
  <si>
    <t>Капітальний ремонт, відновлення дренажної системи частини будівлі Дрогобицької ДЮСШ ім. І. Боберського на вул. Сахарова, 2а, м. Дрогобич Львівської області (І-черга)</t>
  </si>
  <si>
    <t>Облаштування пішохідних доріжок у дитячо-відпочинковій частині парку “Небесної сотні” по вул. П. Орлика в м. Дрогобич Львівської області (ліва сторона) - капітальний ремонт</t>
  </si>
  <si>
    <t>Капітальний ремонт пішохідної доріжки на вул. Є. Коновальця біля храму Покрови Пресвятої Богородиці м. Дрогобич</t>
  </si>
  <si>
    <t>Капітальний ремонт пішохідної доріжки прибудинкової території по вул. В. Великого 5а м. Дрогобич</t>
  </si>
  <si>
    <t>Капітальний ремонт пішохідної доріжки у сквері XIX ст. на вул. Шевченка в м. Дрогобич Львівської області (ліва сторона)</t>
  </si>
  <si>
    <t>Капітальний ремонт гідротехнічних споруд та очистку чаші ставка у парку ім. Б. Хмельницького в м. Дрогобич Львівської області</t>
  </si>
  <si>
    <t>Капітальний ремонт м'якої покрівлі будівлі навчального корпусу № 1 ДВНЗ "Новороздільський" політехнічний коледж" по вул Героя України Ст. Бандери, 8</t>
  </si>
  <si>
    <t>Реконструкція системи опалення ДЮСШ на вул. І. Филипчака, 25 м. Самбір, Львівська області</t>
  </si>
  <si>
    <t>Капітальний ремонт будівлі (утеплення стін фасаду, заміна вікон) ДЮСШ №2 по вул. Шептицького, 20 а в м. Червонограді Львівської області</t>
  </si>
  <si>
    <t>Капітальний ремонт будівлі БДЮТЧ (заміна вікон на енергозберігаючі) по вул. Миру 5, в м.Червонограді, Львівської області</t>
  </si>
  <si>
    <t>Капітальний ремонт будівлі БДЮТС (заміна вікон на енергозберігаючі) по вул. Галицькій, 3а в 
 м. Соснівка Львівської області</t>
  </si>
  <si>
    <t>Капітальний ремонт будівлі (заміна вікон) у ДВНЗ "Червоноградський гірничо-економічний коледж" по вул. Стуса, 17, в м. Червоноград Львівської області</t>
  </si>
  <si>
    <t>Капітальний ремонт будівлі (заміна вікон на енергозберігаючі) КП «Спортивний Комплекс «Шахтар» по вул. Героїв Майдану 2 у м. Червонограді Львівської області</t>
  </si>
  <si>
    <t>Капітальний ремонт огорожі кладовища в 
 с. Суходоли Бродівського району Львівської області</t>
  </si>
  <si>
    <t>с Суходоли</t>
  </si>
  <si>
    <t>Благоустрій прибудинкової території житлового будинку по вул. Коновальця №6 ОСББ «Анна» м. Броди Львівської області</t>
  </si>
  <si>
    <t>Придбання інтерактивної панелі та програмного забезпечення для районного методичного кабінету відділу освіти Бродівської районної державної адміністрації Львівської області, що знаходиться за адресою: м. Броди, вул. В. Стуса, 22</t>
  </si>
  <si>
    <t>Капітальний ремонт із заміною вікон та дверей на енергозберігаючі металопластикові в Бродівському "Центрі дитячої та юнацької творчості Бродівської районної ради Львівської області"</t>
  </si>
  <si>
    <t>Облаштування спортивного майданчика на території ОСББ «Бродівська вишиванка» за адресою: м. Броди, вул. Коновальця, 1</t>
  </si>
  <si>
    <t>Капітальний ремонт тиру Буської ДЮСШ в 
 м. Буськ по вул. Київська, 15 Львівської області</t>
  </si>
  <si>
    <t>Придбання спортивного інвентарю для Буської ДЮСШ в м.Буськ по вул. Київська,15 Львівської області</t>
  </si>
  <si>
    <t>Реконструкція дитячого майданчика в с. Чаниж Буського району Львівської області</t>
  </si>
  <si>
    <t>Реконструкція даху адмінбудівлі у с. Яблунівка Буського району Львівської області</t>
  </si>
  <si>
    <t>с Яблунівка</t>
  </si>
  <si>
    <t>Придбання та монтаж дитячого майданчика в 
 с. Чуловичі Городоцького району Львівської області</t>
  </si>
  <si>
    <t>с Чуловичі</t>
  </si>
  <si>
    <t>Придбання та встановлення дитячого майданчика для с. Романівка Городоцького району Львівської області</t>
  </si>
  <si>
    <t>с Романівка</t>
  </si>
  <si>
    <t>Благоустрій території парку (Капітальний ремонт сцени в парку с. Унятичі Дрогобицького району Львівської області)</t>
  </si>
  <si>
    <t>с Унятичі</t>
  </si>
  <si>
    <t>Капітальний ремонт приміщень роздягальні на стадіоні смт.Підбуж Дрогобицького району Львівської області</t>
  </si>
  <si>
    <t>Благоустрій території "Алеї вікових лип" в с. Снятинка Дрогобицького району Львівської області (Капітальний ремонт)</t>
  </si>
  <si>
    <t>Облаштування скверу Пам'яті на вулиці Січових Стрільців (біля будинків № 30, 32) у селі Медвежа Дрогобицького району (будівництво)</t>
  </si>
  <si>
    <t>Встановлення системи відеоспостереження в с. Уличне Дрогобицького району Львівської області</t>
  </si>
  <si>
    <t>Реконструкція дитячого майданчика в с. Коросниця Дрогобицького району Львівської області</t>
  </si>
  <si>
    <t>с Коросниця</t>
  </si>
  <si>
    <t>Капітальний ремонт стадіону в смт. Меденичі Дрогобицького району Львівської області</t>
  </si>
  <si>
    <t>Капітальний ремонт огорожі кладовища в смт. Меденичі Дрогобицького району Львівської області</t>
  </si>
  <si>
    <t>Реконструкція дитячого майданчика в с. Рівне Дрогобицького району Львівської області</t>
  </si>
  <si>
    <t>Капітальний ремонт санвузлів для дітей з особливими освітніми потребами (з інвалідністю) в КУ "Інклюзивно-ресурсний центр" Жидачівської районної ради Львівської області</t>
  </si>
  <si>
    <t>Будівництво сільського стадіону в с. Чертіж Жидачівського району Львівської області</t>
  </si>
  <si>
    <t>с Чертіж</t>
  </si>
  <si>
    <t>Благоустрій території (капітальний ремонт) за адресою: Жидачівський район с. Млиниська, вул. І. Франка, 38 зі створенням зони культурного відпочинку і дозвілля</t>
  </si>
  <si>
    <t>с Млиниська</t>
  </si>
  <si>
    <t>Придбання інтерактивної панелі Жовківським центром дитячої та юнацької творчості м. Жовква Львівської області для кращої організації надання освітніх послуг</t>
  </si>
  <si>
    <t>Будівництво скверу «Героїв» в с. Смереків Жовківського району Львівської області</t>
  </si>
  <si>
    <t>с Смереків</t>
  </si>
  <si>
    <t>Придбання музично-акустичного обладнання для проведення культурно масових заходів в с. Смереків Жовківського району Львівської області</t>
  </si>
  <si>
    <t>Реконструкція (відновлення) спортивного майданчику в с. Мацошин Жовківського району Львівської області</t>
  </si>
  <si>
    <t>Реконструкція та відновлення елементів благоустрою скверу «75-річчя Пирятинської трагедії» у с. Пирятин Жовківського району Львівської області</t>
  </si>
  <si>
    <t>Придбання та встановлення системи відеоспостереження на території Бишківської сільської ради Жовківського району Львівської області</t>
  </si>
  <si>
    <t>Придбання та встановлення дитячого ігрового майданчика в с. Глинськ Жовківського району Львівської області</t>
  </si>
  <si>
    <t>Реконструкція (відновлення) спортивного майданчику в с Нове Село Жовківського району Львівської області</t>
  </si>
  <si>
    <t>Реконструкція благоустрою літнього театру на території Жовківського районного дитячого центру оздоровлення, відпочинку та туризму (ЖРДЦОВТ) «Росинка»</t>
  </si>
  <si>
    <t>с Нова Кам'янка</t>
  </si>
  <si>
    <t>Придбання туристсько – спортивного спорядження для Жовківського районного дитячого центру оздоровлення, відпочинку та туризму «Росинка».</t>
  </si>
  <si>
    <t>Придбання та встановлення дитячого майданчика на території ДНЗ в с. Мервичі по вул. Робітничій, 15 а Куликівської селищної ради Жовківського району Львівської області</t>
  </si>
  <si>
    <t>с Мервичі</t>
  </si>
  <si>
    <t>Придбання та встановлення вуличних спортивних тренажерів с. Сопошин Жовківського району Львівської області</t>
  </si>
  <si>
    <t>Капітальний ремонт з відновлення благоустрою дороги комунальної власності по вул. С. Петлюри в м. Жовква Львівської області</t>
  </si>
  <si>
    <t>Придбання та встановлення дитячого майданчика в с. Гійче Жовківського району Львівської області</t>
  </si>
  <si>
    <t>Придбання контейнерів для сміття в с. Гійче Жовківського району Львівської області</t>
  </si>
  <si>
    <t>Реконстукція з метою облаштування парку Героїв в с. Зарудці Жовківського району львівської області</t>
  </si>
  <si>
    <t>с Зарудці</t>
  </si>
  <si>
    <t>Придбання та встановлення дитячого майданчика в с.Погарисько Жовківського району Львівської області</t>
  </si>
  <si>
    <t>с Погарисько</t>
  </si>
  <si>
    <t>Організація системи водопостачання шляхом будівництва водопроводу у житловому масиві Заріччя м. Золочеві Львівської області</t>
  </si>
  <si>
    <t>Придбання дитячо-спортивного майданчика на вул. Загребельна у смт.Поморяни Золочівського району Львівської області</t>
  </si>
  <si>
    <t>Забезпечення безпеки руху на дорогах житлового кварталу шляхом капітального ремонту вулиць І. Котляревського та Неціла в м. Золочеві Львівської області</t>
  </si>
  <si>
    <t>Безпека пішоходів: проведення невідкладних відновлювальних робіт із ліквідацією аварійного стану підпірної стінки по вул. Бандери Ст. Героя України в м. Золочеві Львівської області</t>
  </si>
  <si>
    <t>Капітальний ремонт прибудинкової території по вул. Шашкевича, 108 в м. Золочів Львівської області</t>
  </si>
  <si>
    <t>Запровадження пішохідної зони на частині вулиці Бенівської для безпечного переходу школярів від зупинки шкільного автобуса до своїх будинків та парафіян до церкви Святої Марії Магдалини (капітальний ремонт)</t>
  </si>
  <si>
    <t>Будівництво площадок під сміттєві контейнери (з влаштуванням гідроізоляційної плівки для захисту ґрунту від побутових відходів) в с. Вороняки Золочівського району Львівської області</t>
  </si>
  <si>
    <t>с Вороняки</t>
  </si>
  <si>
    <t>Влаштування благоустрою спортивного стадіону в с. Вороняки Золочівського району Львівської області (Капітальний ремонт)</t>
  </si>
  <si>
    <t>Проведення енергозберігаючих заходів у приміщенні бюджетної установи Центру фізичного здоров’я населення «Спорт для всіх»: заміна вікон та вхідних дверей по вул. Хмельницького Б., 1 в м. Золочів (капітальний ремонт)</t>
  </si>
  <si>
    <t>Будівництво площадок під сміттєві контейнери (з влаштуванням гідроізоляційної плівки для захисту ґрунту від побутових відходів) в м. Золочів Львівської області</t>
  </si>
  <si>
    <t>Замощення площі поряд із пам’яткою національного значення – церквою Воскресіння Господнього у м. Золочеві Львівської області з метою розширення громадського простору для проведення масових культурних заходів (капітальний ремонт)</t>
  </si>
  <si>
    <t>Відкритий громадський простір на перетині вулиць Мазепи та М. Феньвеші в м. Золочеві Львівської області (капітальний ремонт)</t>
  </si>
  <si>
    <t>Капітальний ремонт адмінбудинку сільської ради с. Гологори вул. Головна, 3а Золочівського району Львівської області</t>
  </si>
  <si>
    <t>с Гологори</t>
  </si>
  <si>
    <t>«Біля річки Млинівки» - громадський простір у підніжжі Золочівського замку (капітальний ремонт)</t>
  </si>
  <si>
    <t>Капітальний ремонт пішохідного проходу з вулиці Олени Пчілки у м. Золочеві Золочівського району Львівської області</t>
  </si>
  <si>
    <t>Капітальний ремонт пішохідного проходу з вулиці Безпалька О. у м. Золочеві Золочівського району Львівської області</t>
  </si>
  <si>
    <t>Придбання спортивного майданчика на вул. Шкільна у с. Підлипці Золочівського району Львівської області</t>
  </si>
  <si>
    <t>с Підлипці</t>
  </si>
  <si>
    <t>Будівництво спортивних трибун в с. Золочівка Золочівського району Львівської області</t>
  </si>
  <si>
    <t>с Золочівка</t>
  </si>
  <si>
    <t>Капітальний ремонт прибудинкової території з відновленням пішохідної доріжки по вул. Шота Руставелі, 10 в м. Золочів Львівської області</t>
  </si>
  <si>
    <t>ОСББ «Оберіг» - влаштування заїзної кишені та безпечної пішохідної зони для мешканців на прибудинковій території</t>
  </si>
  <si>
    <t>Громадський простір у підніжжі пам’ятки архітектури національного значення XVI ст. – церкви Святого Миколая (охоронний №382) (капітальний ремонт)</t>
  </si>
  <si>
    <t>Реконструкція тротуарів з замощенням бруківкою по вул. Франка Ів. в с. Підгородне Золочівського району Львівської області</t>
  </si>
  <si>
    <t>с Підгородне</t>
  </si>
  <si>
    <t>Будівництво автомобільних гаражів Золочівського районного територіального центру в м. Золочів по вул. Шашкевича, 38</t>
  </si>
  <si>
    <t>Сквер імені Гетьмана Війська Запорозького Самійла Зборовського – улюблений громадський простір мешканців древнього Золочева (Реконструкція)</t>
  </si>
  <si>
    <t>Облаштування території призамкового парку в смт. Поморяни Золочівського району на Львівщині (капітальний ремонт)</t>
  </si>
  <si>
    <t>Наш спільний двір – влаштування водовідведення та замощення громадського простору між житловими будинками № 1, 3 бульвару Сковороди Г. та № 7, 9 вул. Шашкевича М. в м. Золочеві (капітальний ремонт)</t>
  </si>
  <si>
    <t>Придбання вуличних тренажерів в с. Перекалки Кам’янка-Бузького району Львіввської області</t>
  </si>
  <si>
    <t>с Перекалки</t>
  </si>
  <si>
    <t>Реконструкція могили борцям за волю України в селі Перекалки Кам’янка-Бузького району Львівської області</t>
  </si>
  <si>
    <t>Влаштування зупинки громадського транспорту в селі Сілець вулиця Надбужна Кам’янка-Бузького району Львівської області</t>
  </si>
  <si>
    <t>Реконструкція тенісного корту по вул. Володимира Великого в с. Сапіжанка Кам'янка-Бузького району Львівської області (Влаштування основи)</t>
  </si>
  <si>
    <t>с Сапіжанка</t>
  </si>
  <si>
    <t>Капітальний ремонт, благоустрій території адміністративної будівлі сільської ради в с. Полонична Кам'янка-Бузького району Львівської області</t>
  </si>
  <si>
    <t>Капітальний ремонт елінгу для зберігання човнів ДЮСШ "Добротвір" в смт. Добротвір Кам'янка-Бузького району Львівської області</t>
  </si>
  <si>
    <t>Капітальний ремонт благоустрою з відновленням альтанки по вул. Озерній в селищі Добротвір Кам’янка-Бузького району Львівської області</t>
  </si>
  <si>
    <t>Реконструкція другої черги очисних споруд потужністю 50 м3/добу в с. Неслухів Кам’янка-Бузького району Львівської області</t>
  </si>
  <si>
    <t>с Неслухів</t>
  </si>
  <si>
    <t>Придбання кондиціонерів-теплових насосів для громадського центру ім. Олени та Василя Петрахів в с. Старий Добротвір Кам’янка-Бузького району Львівської області</t>
  </si>
  <si>
    <t>Капітальний ремонт покрівлі Добротвірського професійного ліцею № 47 в смт. Добротвір Кам'янка-Бузького району Львівської області</t>
  </si>
  <si>
    <t>Капітальний ремонт інженерних мереж Кам’янка – Бузького районного територіального центру соціального обслуговування (надання соціальних послуг) по вул. Шевченка ,135 в м. Кам’янка – Бузька Львівської області</t>
  </si>
  <si>
    <t>Облаштування дитячого майданчика по вул. Куземського в с. Ременів Кам’янка-Бузького району Львівської області</t>
  </si>
  <si>
    <t>Капітальний ремонт даху будівлі МПК в с. Велике Колодно Кам’янка-Бузького району Львівської області</t>
  </si>
  <si>
    <t>Придбання обладнання та інвентарю для благоустрою скверу ім. Марії Солодкої (комплексної пам’ятки природи) у селі Зубів Міст Кам’янка-Бузького району Львівської області</t>
  </si>
  <si>
    <t>Капітальний ремонт покриття тротуару по вул. Підлісна в с. Забужжя Кам’янка-Бузького району Львівської області</t>
  </si>
  <si>
    <t>Реконструкція трав’яного покриття футбольного стадіону по вул. Шевченка 47 в у м. Кам’янка-Бузька Львівської області</t>
  </si>
  <si>
    <t>Капітальний ремонт спортивного майданчика в с. Батятичі Кам’янка-Бузького району Львівської області</t>
  </si>
  <si>
    <t>с Батятичі</t>
  </si>
  <si>
    <t>Капітальний ремонт площі Святого Івана Павла ІІ у селі Руда Сілецька Кам’янка-Бузького району Львівської області</t>
  </si>
  <si>
    <t>с Руда-Сілецька</t>
  </si>
  <si>
    <t>Будівництво модульної котельні ЦТДЮ в 
 м. Кам’янка-Бузька, вул. Шевченка, 3а Кам’янка-Бузького району Львівської області</t>
  </si>
  <si>
    <t>Реконструкція парку розваг та сімейного дозвілля в с. Руда Кам’янка-Бузького району Львівської області</t>
  </si>
  <si>
    <t>Технічне переоснащення (реконструкція внутрішніх систем опалення) територіального центру соціального обслуговування Кам’янка-Бузької міської ради в м. Кам'янка-Бузька, вул. І. Франка, 3 Львівської області</t>
  </si>
  <si>
    <t>Капітальний ремонт: благоустрій території громадської забудови культурно-просвітницького центру в с. Березина Миколаївського району Львівської області</t>
  </si>
  <si>
    <t>Капітальний ремонт території сільського стадіону с. Березина Березинської сільської ради Миколаївського району Львівської області</t>
  </si>
  <si>
    <t>Капітальний ремонт. Утеплення фасаду в Миколаївській РДЮСШ в м. Миколаєві Львівської області</t>
  </si>
  <si>
    <t>Капітальний ремонт: благоустрій вулиці бічна 
 І. Франка (центр села) в с. Дроговиж Миколаївського району Львівської області</t>
  </si>
  <si>
    <t>Капітальний ремонт тротуару по вул. Івана Франка в с. Колодруби Миколаївського району Львівської області</t>
  </si>
  <si>
    <t>Капітальний ремонт частини огорожі цвинтару Колодрубівської сільської ради с. Колодруби Миколаївського району Львівської області</t>
  </si>
  <si>
    <t>Капітальний ремонт тротуарної доріжки по вул. Шевченка в с. Дроговиж Миколаївського району Львівської області</t>
  </si>
  <si>
    <t>Капітальний ремонт сільського стадіону в с. Більче Миколаївського району Львівської області</t>
  </si>
  <si>
    <t>Капітальний ремонт спортивного майданчика в с. Більче Миколаївського району Львівської області</t>
  </si>
  <si>
    <t>Придбання системи поливу для футбольного поля міського стадіону по вул. С. Бандери, 3 м. Миколаїв Львівської області</t>
  </si>
  <si>
    <t>Капітальний ремонт території сільського стадіону с. Мала Горожанна Новосілко-Опарської сільської ради Миколаївського району Львівської області</t>
  </si>
  <si>
    <t>Капітальний ремонт даху приміщення Управління соціального захисту населення Миколаївської РДА в м. Миколаїв Львівської області</t>
  </si>
  <si>
    <t>Придбання комплектної трансформаторної підстанції для живлення житлового кварталу забудови в урочищі «Між дорогами» в с. Гранки-Кути Миколаївського району Львівської області</t>
  </si>
  <si>
    <t>с Гранки-Кути</t>
  </si>
  <si>
    <t>Капітальний ремонт території сільського стадіону c. Надітичі Розвадівської сільської ради Миколаївського району Львівської області</t>
  </si>
  <si>
    <t>с Надітичі</t>
  </si>
  <si>
    <t>Будівництво дитячих майданчиків по вул. Івасюка, 11 в с. Годині Мостиського району Львівської області</t>
  </si>
  <si>
    <t>Будівництво дитячого майданчика біля Народного дому по вул. Центральна в с. Арламівська Воля Мостиського району Львівської області</t>
  </si>
  <si>
    <t>с Арламівська Воля</t>
  </si>
  <si>
    <t>Будівництво дитячого майданчика філії «Мистицький ЗСО І-ІІ ст. - ЗДО» ОЗ «Твіржанський ЗСО І-ІІІ ст.-ЗДО» в с. Мистичі Мостиського району Львівської області</t>
  </si>
  <si>
    <t>с Мистичі</t>
  </si>
  <si>
    <t>Закупівля музичних інструментів для Мостиської дитячої музичної школи Мостиської міської ради Львівської області</t>
  </si>
  <si>
    <t>Будівництво дитячої площадки в с. Мостиська Другі по вул. Машиністів, 21 Мостиського району Львівської області</t>
  </si>
  <si>
    <t>Будівництво дитячого майданчика на стадіоні с. Волиця по вулиці Залізничній Мостиського району Львівської області</t>
  </si>
  <si>
    <t>Придбання обладнання та інвентарю для облаштування дитячих ігрових майданчиків на вул. 1-го Листопада м. Судова Вишня, вул. В. Стуса м. Судова Вишня та вул. Річна с. Новосільці</t>
  </si>
  <si>
    <t>Закупівля спортивно-ігрових конструкцій для облаштування дитячого майданчика в с.Княжий Міст Мостиського району Львівської області</t>
  </si>
  <si>
    <t>с Княжий Міст</t>
  </si>
  <si>
    <t>Придбання та встановлення камер відеоспостереження на території м. Судова Вишня Мостиського району Львівської області</t>
  </si>
  <si>
    <t>Капітальний ремонт навчальних приміщень Центру дитячої та юнацької творчості м. Перемишляни</t>
  </si>
  <si>
    <t>Капітальний ремонт прибудинкової території (облаштування громадського простору "Дружимо будинками") по вул. Уляни Кравченко між будинками №19 і №21 в м. Бібрка Перемишлянського району Львівської області</t>
  </si>
  <si>
    <t>Капітальний ремонт глядацьких трибун та території міського стадіону у м. Бібрка Перемишлянського району Львівської області</t>
  </si>
  <si>
    <t>Капітальний ремонт системи опалення з впровадженням електричних енергоощадних технологій в Будинку дитячої та юнацької творчості м. Бібрка Перемишлянського району Львівської області</t>
  </si>
  <si>
    <t>Капітальний ремонт тротуарів по вул. Л. Курбаса (вздовж майданчинка з штучним покриттям) у м. Бібрка Перемишлянського району Львівської області</t>
  </si>
  <si>
    <t>Капітальний ремонт (із заміною вікон) будівлі кінотеатру в м. Бібрка по вул. Стрілецька, 1 (пам. архітектури місцевого значення охоронний №2359М)</t>
  </si>
  <si>
    <t>Капітальний ремонт частини вулиці Вітовського (біля Каплички Пресвятої Богородиці) м. Бібрка Перемишлянського району Львівської області</t>
  </si>
  <si>
    <t>Благоустрій території Народного дому №2 в с. Старе Село Пустомитівського району Львівської області (капітальний ремонт)</t>
  </si>
  <si>
    <t>Капітальний ремонт по очищенню та поглибленню ставу в с. Борщовичі Пустомитівського району Львівської області</t>
  </si>
  <si>
    <t>Закупівля нового обладнання та облаштування (реконструкція) спортивно дитячого майданчика на вул. Козацька м. Пустомити</t>
  </si>
  <si>
    <t>Капітальний ремонт спортивного комплексу "Сокіл" по вул. С. Бандери 96а в с. Борщовичі Пустомитівського району Львівської області. Коригування</t>
  </si>
  <si>
    <t>Капітальний ремонт та проведення благоусторю території дитячого майданчика в с. Ставчани Пустомитівського району Львівської області по вул. Галицькій</t>
  </si>
  <si>
    <t>с Ставчани</t>
  </si>
  <si>
    <t>Капітальний ремонт та проведення благоусторю території дитячого майданчика в с. Дібрівки Пустомитівського району Львівської області</t>
  </si>
  <si>
    <t>с Дібрівки</t>
  </si>
  <si>
    <t>Придбання та встановлення спортивного майданчика в селі Конопниця Пустомитівського району Львівської області</t>
  </si>
  <si>
    <t>с Конопниця</t>
  </si>
  <si>
    <t>Капітальний ремонт дитячого майданчика в с. Ков'ярі по вул. Ковирська Пустомитівського району Львівської області</t>
  </si>
  <si>
    <t>с Ков'ярі</t>
  </si>
  <si>
    <t>Реконструкція дитячого ігрового майданчика по вулиці Бічна Садова с. Сокільники Пустомитівського району Львівської області</t>
  </si>
  <si>
    <t>Закупівля та встановлення спортивно-дитячого майданчика на вул. Кучабського, м. Пустомити</t>
  </si>
  <si>
    <t>Придбання дитячого ігрового майданчику в с. Пикуловичі по вул. М. Булеци Пикуловичівської сільської ради Пустомитівського району Львівської області</t>
  </si>
  <si>
    <t>с Пикуловичі</t>
  </si>
  <si>
    <t>Закупівля та встановлення камер відеоспостереження у м. Пустомити Львівської області</t>
  </si>
  <si>
    <t>Придбання та встановлення дитячого спортивно-ігрового майданчика в с. Звенигород Пустомитівського району Львівської області</t>
  </si>
  <si>
    <t>Капітальний ремонт дитячого ігрового майданчика по вул. Тракт Глинянський у с. Нижня Білка Пустомитівського району Львівської області</t>
  </si>
  <si>
    <t>с Нижня Білка</t>
  </si>
  <si>
    <t>Придбання та встановлення устаткування для дитячого ігрового майданчика в с. Городиславичі по вул. Шевченка 57 Миколаївської сільської ради Пустомитівського району Львівської області</t>
  </si>
  <si>
    <t>с Городиславичі</t>
  </si>
  <si>
    <t>Придбання обладнання для спортивного майданчика в с. Пикуловичі по вул. М. Булеци Пикуловичівської сільської ради Пустомитівського району Львівської області</t>
  </si>
  <si>
    <t>Будівництво відеоспостереження в с. Пасіки-Зубрицькі Пустомитівського району Львівської області</t>
  </si>
  <si>
    <t>Придбання дитячих майданчиків, вуличних-флюгерів, дзеркала огляду, ЗІП (карт) в с. Пасіки-Зубрицькі Пустомитівського району Львівської області</t>
  </si>
  <si>
    <t>Придбання модульних роздягалок для футбольних полів із штучним покриттям в с. Зимна Вода Пустомитівського району Львівської області</t>
  </si>
  <si>
    <t>Придбання електричного трансформатора для кварталу забудови «Європейський край» в с. Зимна Вода Пустомитівського району Львівської області</t>
  </si>
  <si>
    <t>Придбання та встановлення дитячого ігрового майданчика по вул. Т. Шевченка в с. Скнилів Зимноводівської сільської ради Пустомитівського району Львівської області</t>
  </si>
  <si>
    <t>Придбання обладнання для влаштування скейт-парку по вулиці Зоряна в с. Муроване Мурованської сільської ради об’єднаної територіальної громади Пустомитівського району Львівської області</t>
  </si>
  <si>
    <t>с Муроване</t>
  </si>
  <si>
    <t>Реконструкція будівлі роздягальні на стадіоні в с. Гамаліївка Мурованської сільської ради ОТГ Пустомитівського району Львівської області</t>
  </si>
  <si>
    <t>с Гамаліївка</t>
  </si>
  <si>
    <t>Придбання обладнання (трибун) для стадіону в с. Муроване Мурованської сільської ради ОТГ Пустомитівського району Львівської області</t>
  </si>
  <si>
    <t>Капітальний ремонт спортивного майданчика у с. Підберізці Пустомитівського району Львівської області</t>
  </si>
  <si>
    <t>Капітальний ремонт спортивного майданчика у 
 с. Підгірне Пустомитівського району Львівської області</t>
  </si>
  <si>
    <t>с Підгірне</t>
  </si>
  <si>
    <t>Капітальний ремонт благоустрою території біля фігури Матері Божої по вул. Центральна в с.Солонка Пустомитівського району Львівської області</t>
  </si>
  <si>
    <t>Капітальний ремонт пішохідної доріжки на ділянці від вул. Коцюбинського до вул.Долинна в с. Солонка Пустомитівського району Львівської області</t>
  </si>
  <si>
    <t>Закупівля спортивного інвентарю для Комунального закладу Солонківська дитяча юнацька спортивна школа</t>
  </si>
  <si>
    <t>Благоустрій скверу (нове будівництво) в селі Раковець по вул. Центральна Пустомитівського району Львівської області (1 черга будівництва)</t>
  </si>
  <si>
    <t>Закупівля і встановлення знаків та інших елементів благоустрою на території Солонківської сільської ради</t>
  </si>
  <si>
    <t>Реконструкція відпочинкової зони по вул. Зоряна в с. Малечковичі Пустомитівського району Львівської області</t>
  </si>
  <si>
    <t>Капітальний ремонт пішохідного покриття по вул. Шевченка від буд. № 38 до буд. № 42 в с. Поршна Пустомитівського району Львівської області</t>
  </si>
  <si>
    <t>Капітальний ремонт благоустрою громадського простору по вул.Довженка в с. Липники Пустомитіського району Львівської області</t>
  </si>
  <si>
    <t>Придбання стаціонарного обладнання оповіщення та вуличної звукофікації c.Новий Витків Радехівського району Львівської області з метою виконання на території населеного пункту завдань цивільного захисту</t>
  </si>
  <si>
    <t>Придбання дитячого ігрового майданчика у селі Дмитрів по вулиці Шевченка Радехівського району Львівської області</t>
  </si>
  <si>
    <t>с Дмитрів</t>
  </si>
  <si>
    <t>Придбання спортивного та ігрового інвентарю для проведення дозвілля та активного відпочинку дітей та молодів с. Поздимир Радехівського району Львівської області</t>
  </si>
  <si>
    <t>с Поздимир</t>
  </si>
  <si>
    <t>Облаштування місця для проведення культурно-масових заходів під відкритим небом «Літня сцена» в селі Поздимир Радехівського району Львівської області</t>
  </si>
  <si>
    <t>Придбання дитячого ігрового майданчика у 
 с. Сабанівка по вулиці Широка Радехівської міської об’єднаної територіальної громади</t>
  </si>
  <si>
    <t>с Сабанівка</t>
  </si>
  <si>
    <t>Придбання спортивно-ігрового обладнання для облаштування стадіону по вулиці Весела в с. Тетевчиці Радехівського району Львівської області</t>
  </si>
  <si>
    <t>с Тетевчиці</t>
  </si>
  <si>
    <t>Організація розвитково-ігрового простору для дітей по вулиці Першотравневій, 8 в селі Криве Радехівського району Львівської області</t>
  </si>
  <si>
    <t>с Криве</t>
  </si>
  <si>
    <t>Придбання та встановлення дитячого майданчика на території Кульчицької сільської ради Самбірського району Львівської області</t>
  </si>
  <si>
    <t>с Сприня</t>
  </si>
  <si>
    <t>Встановлення дитячого ігрового майданчика в с. Роздільне Самбірського району Львівської області (будівництво)</t>
  </si>
  <si>
    <t>с Роздільне</t>
  </si>
  <si>
    <t>Придбання та встановлення дитячих майданчиків на території Ралівської сільської ради Самбірського району Львівської області</t>
  </si>
  <si>
    <t>Капітальний ремонт річкового пішохідного моста в с. Задністря Самбірського району Львівської області</t>
  </si>
  <si>
    <t>с Задністря</t>
  </si>
  <si>
    <t>Реконструкція трибуни у спортивний павільйон на території стадіону в селі Нагірне Самбірського району Львівської області (ІІ черга)</t>
  </si>
  <si>
    <t>Благоустрій території між спортивним майданчиком із штучним покриттям та фігурою Матері Божої по вул. І. Франка в селі Ралівка Самбірського району Львівської області</t>
  </si>
  <si>
    <t>Придбання та встановлення дитячого спортивно-ігрового майданчика в с. Новосілки-Гостинні по вул. Головна, 72, Самбірського району Львівської області</t>
  </si>
  <si>
    <t>Капітальний ремонт стадіону в смт. Дубляни Самбірського району Львівської області</t>
  </si>
  <si>
    <t>Придбання дитячого ігрового майданчика в селі Велика Озимина Дублянської селищної ради Самбірського району Львівської області</t>
  </si>
  <si>
    <t>с Велика Озимина</t>
  </si>
  <si>
    <t>Капітальний ремонт автобусної зупинки в смт. Дубляни Самбірського району Львівської області</t>
  </si>
  <si>
    <t>Капітальний ремонт моста через р. Веретено по вул. Шевченка в смт. Дубляни Самбірського району Львівської області</t>
  </si>
  <si>
    <t>Виконання робіт з облаштування дитячого майданчика в с.Чернихів Самбірського району Львівської області (капітальний ремонт)</t>
  </si>
  <si>
    <t>Капітальний ремонт роздягалень футбольного стадіону по вул. Шевченка, 87 а у с. Загір’я Самбірського району Львівської області</t>
  </si>
  <si>
    <t>с Загір'я</t>
  </si>
  <si>
    <t>Капітальний ремонт під’їзної дороги до будинку № 17а на вулиці Самбірській у м.Рудки Самбірського району Львівської області</t>
  </si>
  <si>
    <t>м Рудки</t>
  </si>
  <si>
    <t>Придбання дитячих ігрових майданчиків для м. Рудки, вул. Садова, та с. Колбаєвичі, вул. Зелена, Самбірського району Львівської області</t>
  </si>
  <si>
    <t>Капітальний ремонт елементів благоустрою на площі Відродження у м. Рудки Самбірського району Львівської області</t>
  </si>
  <si>
    <t>Капітальний ремонт пам’ятного меморіалу бійцям УПА, які загинули у 1944 році та благоустрою території кладовища у селі Звір Самбірського району Львівської області</t>
  </si>
  <si>
    <t>с Звір</t>
  </si>
  <si>
    <t>Капітальний ремонт – утеплення фасаду Сколівського районного будинку дитячої та юнацької творчості м. Сколе</t>
  </si>
  <si>
    <t>Проведення робіт по облаштуванню рекреаційної зони "Павлів Потік", спрямованих на збереження природних комплексів та об'єктів території НПП "Сколівські Бескиди"</t>
  </si>
  <si>
    <t>Придбання спеціального обладнання, призначеного для проведення науково-дослідних робіт на території Національного природного парку "Сколівські Бескиди"</t>
  </si>
  <si>
    <t>Будівництво огорожі футбольного поля с. Коростів Сколівського району Львівської області</t>
  </si>
  <si>
    <t>с Коростів</t>
  </si>
  <si>
    <t>Будівництво спортивного майданчика по вул. Стрийській у м. Сколе Сколівського району Львівської області</t>
  </si>
  <si>
    <t>Капітальний ремонт по заходах з енергозбереження комунальної установи «Сколівський інклюзивно-ресурсний центр» Сколівської районної ради Львівської області</t>
  </si>
  <si>
    <t>Придбання спортивного обладнання та інвентарю з настільного тенісу для Сколівського районного будинку дитячої та юнацької творчості</t>
  </si>
  <si>
    <t>Реконструкція тротуарного покриття по вулиці Зеленій в селі Поториця Сокальського району Львівської області</t>
  </si>
  <si>
    <t>Придбання спортивного майданчика в с. Лещатів Сокальського району Львівської області</t>
  </si>
  <si>
    <t>с Боб'ятин</t>
  </si>
  <si>
    <t>Придбання та встановлення дитячого ігрового майданчика в с. Грозьово Старосамбірського району Львівської області</t>
  </si>
  <si>
    <t>с Грозьово</t>
  </si>
  <si>
    <t>Придбання та встановлення дитячого ігрового майданчика в с. Велика Лінина Старосамбірського району Львівської області</t>
  </si>
  <si>
    <t>Капітальний ремонт адмінбудівлі в с. Великосілля Старосамбірського району Львівської області</t>
  </si>
  <si>
    <t>с Великосілля</t>
  </si>
  <si>
    <t>Капітальний ремонт тротуару по вул. Л.Українки від будинку № 5б до будинку №8 в с. Спас Старосамбірського району Львівської області</t>
  </si>
  <si>
    <t>Капітальний ремонт тротуару в с. Страшевичі Старосамбірського району Львівської області</t>
  </si>
  <si>
    <t>с Страшевичі</t>
  </si>
  <si>
    <t>Придбання та встановлення вуличного тренажерного майданчика в с. Спас Старосамбірського району Львівської області</t>
  </si>
  <si>
    <t>Придбання та встановлення дитячого ігрового майданчика в с. Тершів Старосамбірського району Львівської області</t>
  </si>
  <si>
    <t>с Тершів</t>
  </si>
  <si>
    <t>с Топільниця</t>
  </si>
  <si>
    <t>Капітальний ремонт тротуару по вул. Січових Стрільців в м. Хирів Старосамбірського району Львівської області</t>
  </si>
  <si>
    <t>Капітальний ремонт могили борцям за волю України по вул. Л. Українки в селі Спас Старосамбірського району Львівської області</t>
  </si>
  <si>
    <t>Капітальний ремонт тротуару біля спортивного майданчика зі штучним покриттям по вул. Шевченка в с. Стрілки Старосамбірського району Львівської області</t>
  </si>
  <si>
    <t>Капітальний ремонт тротуару по вул. Самбірська від будинку № 8 до будинку № 30 в м. Хирів Старосамбірського району Львівської області</t>
  </si>
  <si>
    <t>Придбання та встановлення дитячого ігрового майданчика в селі Топільниця Старосамбірського району Львівської області</t>
  </si>
  <si>
    <t>Придбання та встановлення дитячого ігрового майданчика в с.Підмостичі Старосамбірського району Львівської області</t>
  </si>
  <si>
    <t>с Підмостичі</t>
  </si>
  <si>
    <t>Капітальний ремонт по вул. Добромильській від будинку № 30 з поворотом на вулицю Самбірську до будинку №8 в м. Хирів Старосамбірського району Львівської області</t>
  </si>
  <si>
    <t>Капітальний ремонт дитячого ігрового майданчика по вул. Придністрянська, 270 в с. Бусовисько Старосамбірського району Львівської області</t>
  </si>
  <si>
    <t>с Бусовисько</t>
  </si>
  <si>
    <t>Впровадження енергозберігаючих заходів в адмінбудівлі в с. Скелівка Старосамбірського району Львівської області. Капітальний ремонт</t>
  </si>
  <si>
    <t>с Скелівка</t>
  </si>
  <si>
    <t>Придбання та встановлення дитячих ігрових майданчиків на території міста Старий Самбір Львівської області</t>
  </si>
  <si>
    <t>Капітальний ремонт площі Ринок, 1 в м. Добромиль Старосамбірського району Львівської області</t>
  </si>
  <si>
    <t>Придбання та встановлення дитячого ігрового майданчика в с. Гуманець Старосамбірського району Львівської області</t>
  </si>
  <si>
    <t>с Гуманець</t>
  </si>
  <si>
    <t>Створення та облаштування еколого-пізнавального маршруту в межах регіонального ландшафтного парку "Верхньодністровські Бескиди"</t>
  </si>
  <si>
    <t>с Головецько</t>
  </si>
  <si>
    <t>Облаштування території навколо спортивного майданчика зі штучним покриттям по вул. Героя України Б. Сольчаника в м. Старий Самбір Львівської області (капітальний ремонт)</t>
  </si>
  <si>
    <t>Капітальний ремонт площі біля хреста 2000-ліття Різдва Христового в м. Старий Самбір Львівської області</t>
  </si>
  <si>
    <t>Облаштування відпочинкової зони біля "Вежа пам'яті" воїнам УПА на горі Діл біля с. Недільна Старосамбірського району Львівської області</t>
  </si>
  <si>
    <t>с Недільна</t>
  </si>
  <si>
    <t>Капітальний ремонт автобусних зупинок в с. Лопушанка-Хомина Старосамбірського району Львівської області</t>
  </si>
  <si>
    <t>с Лопушанка-Хомина</t>
  </si>
  <si>
    <t>Капітальний ремонт тротуару по вул. Дністрова в м. Старий Самбір Львівської області</t>
  </si>
  <si>
    <t>Капітальний ремонт тротуару по вул. Шевченка від будинку № 1 до будинку № 35 в м. Старий Самбір Львівської області</t>
  </si>
  <si>
    <t>Капітальний ремонт автобусних зупинок по вул. Центральна в с. Біличі Старосамбірського району Львівської області</t>
  </si>
  <si>
    <t>Придбання акустичної системи для супроводу пленарних засідань сесій та авторських заходів Старосамбірської районної ради Львівської області</t>
  </si>
  <si>
    <t>Капітальний ремонт автобусних зупинок по вул. Галицька в с. Волошиново Старосамбірського району Львівської області</t>
  </si>
  <si>
    <t>с Волошиново</t>
  </si>
  <si>
    <t>Капітальний ремонт покрівлі бібліотеки на 
 пл. Свободи, 10 в смт. Нижанковичі Старосамбірського району Львівської області</t>
  </si>
  <si>
    <t>Придбання та встановлення дитячого ігрового майданчика в смт. Нижанковичі Старосамбірського району Львівської області</t>
  </si>
  <si>
    <t>Придбання та встановлення дитячого ігрового майданчика в с. Боршевичі Старосамбірського району Львівської області</t>
  </si>
  <si>
    <t>Капітальний ремонт автобусної зупинки на пл. Свободи в смт. Нижанковичі Старосамбірського району Львівської області</t>
  </si>
  <si>
    <t>Придбання радіомікрофонів Стрийським районним Будинком дитячої та юнацької творчості Стрийського району Львівської області</t>
  </si>
  <si>
    <t>м Стрий</t>
  </si>
  <si>
    <t>Придбання дитячого ігрового майданчика по вул. Сонячна в с. Ярушичі Стрийського району Львівської області</t>
  </si>
  <si>
    <t>Капітальний ремонт частини шатрової покрівлі плавального басейну ДЮСШ «Сокіл» в с. Угерсько Стрийського району Львівської області</t>
  </si>
  <si>
    <t>с Угерсько</t>
  </si>
  <si>
    <t>Облаштування (капітальний ремонт) території навколо природного джерела по вул. Т. Шевченка у с. Підгірці Стрийського району Львівської області</t>
  </si>
  <si>
    <t>Благоустрій території парку-пам’ятки садово-паркового мистецтва «Підгірцівський парк» в с. Підгірці Стрийського району Львівської області</t>
  </si>
  <si>
    <t>Придбання дорожніх знаків для підвищення рівня безпеки дорожнього руху на дорогах комунальної власності в с. Грабовець Стрийського району Львівської області</t>
  </si>
  <si>
    <t>Придбання системи відеонагляду для Грабовецької сільської ОТГ</t>
  </si>
  <si>
    <t>Придбання дитячого майданчика по вул. Поповича, 130 в с. Грабовець Стрийського району Львівської області</t>
  </si>
  <si>
    <t>Придбання інтерактивного мультимедійного комплексу (інтерактивні дошки, мультимедійні проектори з короткофокусним об’єктивом, ноутбук вчителя, монтажний комплект, який складається з кріплення для проектора та комплекту кабелів для підключення та інсталяції інтерактивного комплексу) у Боринському професійному ліцеї народних промислів і ремесел</t>
  </si>
  <si>
    <t>Капітальний ремонт покрівлі Будинку дитячої та юнацької творчості у м. Турка Турківської районної ради Турківського району Львівської області</t>
  </si>
  <si>
    <t>Капітальний ремонт благоустрою території парку с. Прилбичі Яворівського району Львівської області</t>
  </si>
  <si>
    <t>Капітальний ремонт санвузлів в приміщенні КО (УЗ) ФОК «Старт» в м. Новояворівськ вул. Шевченка 3 Яворівського району Львівської області</t>
  </si>
  <si>
    <t>Капітальний ремонт гідрологічних пам’яток природи місцевого значення "Джерело №1-К" та "Джерело №2" санаторію «Прикордонник -Немирів» (військова частина 1487) Державної прикордонної служби України</t>
  </si>
  <si>
    <t>с Завадів</t>
  </si>
  <si>
    <t>Капітальний ремонт огорожі ботанічної пам’ятки природи місцевого значення «Віковий дуб» санаторію "Прикордонник - Немирів" (військова частина 1487) ДПСУ</t>
  </si>
  <si>
    <t>смт Немирів</t>
  </si>
  <si>
    <t>Реконструкція вуличного освітлення по вул. Л. Курбаса та вул. П. Грабовського в м. Дрогобич Львівської області</t>
  </si>
  <si>
    <t>Вуличне освітлення</t>
  </si>
  <si>
    <t>Капітальний ремонт частини зовнішніх мереж та освітлення по вул. Привокзальна в м. Моршин Львівської області</t>
  </si>
  <si>
    <t>Реконструкція мережі зовнішнього освітлення по пр. Шевченка в м. Червоноград Львівської області з використанням енергозберігаючих технологій</t>
  </si>
  <si>
    <t>Реконструкція мережі зовнішнього освітлення по вул. Стуса в м. Червоноград Львівської області з використанням енергозберігаючих технологій</t>
  </si>
  <si>
    <t>Реконструкція мережі зовнішнього освітлення по вул. С.Бандери в м. Червоноград Львівської області з використанням енергозберігаючих технологій</t>
  </si>
  <si>
    <t>Придбання обладнання (дефібриляторів) для Львівського обласного кардіологічного центру</t>
  </si>
  <si>
    <t>Обласні заклади та установи, некомерційні комунальні підприємства</t>
  </si>
  <si>
    <t>Організація call-центру для забезпечення сучасних стандартів обслуговування на домедичному етапі у КНП ЛОР «Львівський обласний клінічний діагностичний центр»</t>
  </si>
  <si>
    <t>Придбання автоматичної мийно-дезінфікуючої машини з метою зниження ризиків інфікування при проведенні ендоскопічних маніпуляцій  у ендоскопічному відділенні КНП ЛОР «Львівський обласний клінічний діагностичний центр»</t>
  </si>
  <si>
    <t>Покращення якості обстеження з метою надання медичної допомоги хворим з психічними розладами в м. Львові та Львівській області відповідно до сучасних стандартів. Закупівля електроенцефалографа та електрокардіографа</t>
  </si>
  <si>
    <t>Інноваційні технології в сучасній експозиції» (Придбання обладнання для облаштування експозиційних залів КЗ ЛОР «Історико-краєзнавчий музей» у м. Винники, вул. Галицька 26)</t>
  </si>
  <si>
    <t>м Винники</t>
  </si>
  <si>
    <t>Капітальний ремонт палати хірургічного відділення №1 КНП ЛОР "Львівська обласна клінічна лікарня" за адресою м. Львів, вул.Чернігівська, 7</t>
  </si>
  <si>
    <t>Придбання та встановлення дитячо-спортивного майданчика для дітей з особливими потребами в Львівській обласній дитячій клініці ОХМАТДИТ (корпус № 2 в смт. Брюховичі, вул. Лікарська 3)</t>
  </si>
  <si>
    <t>Проект придбання ІФА-аналізатора для централізованої серологічної лабораторії Комунального некомерційного підприємства Львівської обласної ради "Львівського обласного шкірно-венерологічного диспансеру"</t>
  </si>
  <si>
    <t>Капітальний ремонт тераси відділення судово-психіатричної експертизи №5 КЗ ЛОР "ЛОКПЛ" по вул. Кульпарківська, 95 в м. Львові</t>
  </si>
  <si>
    <t>Капітальний ремонт приміщень психоневрологічного відділення для хворих з пограничними станами та психосоматичними розладами №7 КЗ ЛОР ЛОКПЛ по вул. Кульпарківська, 95 в м. Львові</t>
  </si>
  <si>
    <t>Капітальний ремонт під’їздної частини приймального відділення Комунального некомерційного підприємства Львівської обласної ради «Львівський регіональний фтизіопульмонологічний клінічний лікувально-діагностичний центр» за адресою: м.Львів, вул. Зелена,477» (Приймальне відділення – лице лікарні)</t>
  </si>
  <si>
    <t>Закупівля гінекологічного крісла-стола у Львівський обласний центр репродуктивного здоров'я населення</t>
  </si>
  <si>
    <t>Капітальний ремонт покрівлі навчального корпусу №2 ВНКЗ ЛОР «Львівський медичний коледж післядипломної освіти» м. Львів, вул. Липинського 54 (5-ий поверх)</t>
  </si>
  <si>
    <t>Придбання обладнання для Центру муковісцидозу для дорослого населення на базі КЗ ЛОР Львівський обласний госпіталь ветеранів війн та репресованих ім. Ю. Липи</t>
  </si>
  <si>
    <t>Придбання світлового обладнання для КЗ ЛОР "Львівського академічного обласного театру ляльок"</t>
  </si>
  <si>
    <t>Капітальний ремонт кімнат гігієни для пацієнтів ІІ ортопедичного відділення КЗ ЛОР Львівський обласний госпіталь ветеранів війн та репресованих ім. Ю. Липи</t>
  </si>
  <si>
    <t>Придбання комп’ютерного обладнання для впровадження медичної інформаційної системи в КЗ ЛОР Львівський обласний госпіталь ветеранів війн та репресованих ім. Ю. Липи</t>
  </si>
  <si>
    <t>Придбання обладнання для облаштування STEM-класу (класу робототехніки) у КЗ ЛОР «Винниківська загальноосвітня санаторна школа-інтернат І-ІІІ ступенів».</t>
  </si>
  <si>
    <t>Капітальний ремонт частини будівлі "Відділення психогенної травми № 26 КЗ ЛОР "Львівська обласна клінічна психіатрична лікарня" на вул. Кульпарківській, 95 в м. Львові Центр допомоги ветеранам АТО "Фенікс-Хаб"</t>
  </si>
  <si>
    <t>Капітальний ремонт приміщень сурдологопедичного відділення Комунального некомерційного підприємства Львівської обласної ради "Західноукраїнський спеціалізований дитячий медичний центр" по вул. Дністерська 27 у м. Львів</t>
  </si>
  <si>
    <t>Закупівля життєво необхідних кисневих концентраторів та медичних відсмоктувачів для дітей, хворих на невиліковні генетичні захворювання, які перебувають під опікою відділення Мобільний хоспіс для дітей Комунального некомерційного підприємства Львівської обласної ради «Західноукраїнський спеціалізований дитячий медичний центр»</t>
  </si>
  <si>
    <t>«Lev IT» - студія розумного школяра. Придбання 3D-принтера у Львівську обласну бібліотеку для дітей</t>
  </si>
  <si>
    <t>Придбання обладнання та інвентарю з метою створення та облаштування Центру ранньої діагностики розладів спектру аутизму на базі Комунального закладу Львівської обласної ради "Західноукраїнський спеціалізований дитячий медичний центр"</t>
  </si>
  <si>
    <t>Реконструкція даху відділення кризових станів лікувально-реабілітаційне № 31 КЗ ЛОР «ЛОКПЛ» в м. Львів, вул. Кульпарківська, 95</t>
  </si>
  <si>
    <t>Облаштування палат інтенсивної терапії для немовлят та дітей з вродженими вадами розвитку II-педіатричного відділення (відділення раннього дитинства) комунального некомерційного підприємства Львівської обласної ради «Львівська обласна дитяча лікарня «ОХМАТДИТ» життєво необхідним обладнанням</t>
  </si>
  <si>
    <t>Капітальний ремонт стін і облаштування підвісної стелі високого залу другого поверху КЗК ЛОР КМЦ "Львівський палац мистецтв"</t>
  </si>
  <si>
    <t>Придбання та встановлення обладнання для системи відеонагляду, охоронної сигналізації та системи екстреного виклику персоналу у стаціонарному загально-психіатричному відділенні № 25 КЗ ЛОР ЛОКПЛ з метою покращення нагляду, підвищення безпеки та покращення лікування пацієнтів</t>
  </si>
  <si>
    <t>Завершення будівництва пральні КНП ЛОР "Львівського онкологічного регіонального лікувально-діагностичного центру"</t>
  </si>
  <si>
    <t>Капітальний ремонт операційної "малоінвазивної та інноваційної хірургіхї" хірургічного відділення №2 КНП ЛОР "Львівська Обласна Клінічна Лікарня" по вул. Некрасова, 4 у м. Львові</t>
  </si>
  <si>
    <t>Закупівля устаткування для операційного блоку (хірургічні інструменти) хірургічного відділення № 2 КНП ЛОР Львівська обласна клінічна лікарня</t>
  </si>
  <si>
    <t>Придбання обладнання для підвищення ефективності використання інформаційно-комунікаційних технологій в освітньому процесі середньої загальноосвітньої школи № 41 м. Львова</t>
  </si>
  <si>
    <t>Капітальний ремонт спортивного залу (заміна віконних блоків) у Східницькій загальноосвітній школі І-ІІІ ст. № 2 на вул. Промислова, 5 в смт. Східниця</t>
  </si>
  <si>
    <t>Придбання роялю Yamaha для забезпечення культурно-мистецьких та освітніх послуг у КЗ ЛОР Дрогобицький музичний коледж iмені В. Барвінського</t>
  </si>
  <si>
    <t>Модернізація шляхом закупівлі системи звукопідсилюючого обладнання КЗ ЛОР Львівського академічного обласного музично-драматичного театру ім. Ю. Дрогобича</t>
  </si>
  <si>
    <t>Придбання меблів для приміщення денного стаціонару поліклінічного відділення КНП "Рава-Руська районна лікарня" по вул.Грушевського, 34, м.Рава-Руська, Жовківського району, Львівської області</t>
  </si>
  <si>
    <t>Капітальний ремонт (заміна вікон) спеціалізованої школи І-ІІІ ступенів № 8 з поглибленим вивченням англійської мови вул. Січових Стрільців, 18 м. Самбір Львівської області</t>
  </si>
  <si>
    <t>Капітальний ремонт санвузлів в КЗ ЛОР "Підкамінський навчально - реабілітаційний центр І - ІІІ ступенів з поглибленою професійною підготовкою" в смт. Підкамінь Бродівського району Львівської області</t>
  </si>
  <si>
    <t>с Микити</t>
  </si>
  <si>
    <t>Реконструкція ліній вуличного освітлення с. Попівці ( вул. Сонячна, Центральна, Весела ) та с. Нем’яч (вул. Центральна та Кирнична) Поповецької сільської ради Бродівського району Львівської області</t>
  </si>
  <si>
    <t>с Попівці</t>
  </si>
  <si>
    <t>Реконструкція лінії вуличного освітлення с.Микити вулиці Довга, Лісова та Сонячна Бродівського району Львівської області</t>
  </si>
  <si>
    <t>Реконструкція вуличного освітлення в с.Ракобовти Буського району Львівської області.</t>
  </si>
  <si>
    <t>Будівництво мереж вуличного освітлення по діючих електроопорах вул. Верхня та вул. Зелена с. Добряни Городоцького району Львівської області</t>
  </si>
  <si>
    <t>Реконструкція вуличного освітлення вул. Січових Стрільців та Шевченка с. Грімне Городоцького району Львівської області</t>
  </si>
  <si>
    <t>с Грімне</t>
  </si>
  <si>
    <t>Реконструкція вуличного освітлення вул. Т.Шевченка, Польова, Шкільна в с.Хишевичі Городоцького району Львівської області</t>
  </si>
  <si>
    <t>с Хишевичі</t>
  </si>
  <si>
    <t>Капітальний ремонт території І корпусу Підбузького геріатричного пансіонату смт. Підбуж Дрогобицького району Львівської області</t>
  </si>
  <si>
    <t>Придбання мультимедійного обладнання для Комунального закладу Львівської обласної ради «Адміністрація державного історико-культурного заповідника «Нагуєвичі»</t>
  </si>
  <si>
    <t>с Нагуєвичі</t>
  </si>
  <si>
    <t>Реконструкція вуличного освітлення в с.Тинів Дрогобицького району Львівської області</t>
  </si>
  <si>
    <t>Реконструкція мереж вуличного освітлення по вулицях Т. Шевченка, І. Франка в селі Ясениця-Сільна Дрогобицького району Львівської області</t>
  </si>
  <si>
    <t>с Ясениця-Сільна</t>
  </si>
  <si>
    <t>Реконструкція мереж вуличного освітлення по вулицях Т.Шевченка,Зеленій в с.Опака Дрогобицького району Львівської області</t>
  </si>
  <si>
    <t>с Опака</t>
  </si>
  <si>
    <t>Реконструкція мереж вуличного освітлення по вулицях І.Франка, Нова в селі Доброгостів Дрогобицького району ЛЬвівської області</t>
  </si>
  <si>
    <t>Реконструкція мереж вуличного освітлення по вулицях Л.Українки, Т. Шевченка в с. Уріж Дрогобицького району Львівської області</t>
  </si>
  <si>
    <t>Реконструкція вуличного освітлення комунальних доріг та пішохідних доріжок в с. Михайлевичі, Дрогобицького району Львівської області: вул. Миру, вул. Шевченка, вул. Л. Українки № 1- № 7</t>
  </si>
  <si>
    <t>с Михайлевичі</t>
  </si>
  <si>
    <t>Реконструкція мереж вуличного освітлення по вулицях Меденицькій, Липовецькій, Механізаторів в селі Солонське, Дрогобицького району, Львівської області</t>
  </si>
  <si>
    <t>с Солонське</t>
  </si>
  <si>
    <t>Реконструкція мереж вуличного освітлення по вулиці Л.Українки в селі Долішній Лужок Дрогобицького району Львівської області</t>
  </si>
  <si>
    <t>с Долішній Лужок</t>
  </si>
  <si>
    <t>Реконструкція мереж вуличного освітлення по вулицях Л. Українки, Т. Шевченка, І. Франка в селі Верхній Дорожів, Дрогобицького району, Львівської області</t>
  </si>
  <si>
    <t>с Верхній Дорожів</t>
  </si>
  <si>
    <t>Реконструкція мереж вуличного освітлення по вулиці Дрогобицькій в селі Ступниця Дрогобицького району Львівської області</t>
  </si>
  <si>
    <t>с Ступниця</t>
  </si>
  <si>
    <t>Реконструкція мереж вуличного освітлення по вул. Івана Франка в с. Нагуєвичі Дрогобицького району Львівської області</t>
  </si>
  <si>
    <t>Капітальний ремонт утеплення фасаду в житловому корпусі комунального закладу Львівської обласної ради «Ходорівському психоневрологічному інтернаті» за адресою, вулиця Стрийська буд. 68 села Жирова Жидачівського району Львівської області</t>
  </si>
  <si>
    <t>с Жирова</t>
  </si>
  <si>
    <t>Придбання обладнання для їдальні комунального закладу Львівської обласної ради «Ходорівський психоневрологічний інтернат за адресою вулиця Стрийська буд. 68 в селі Жирова Жидачівського району Львівської області</t>
  </si>
  <si>
    <t>Капітальний ремонт з заміною віконних прорізів на металопластикові склопакети з впровадженням енергозберігаючих технологій Жовківської ЗОШ №2 І-ІІІ ступенів по вул.Львівська 37 А в м.Жовква Жовківського району Львівської області</t>
  </si>
  <si>
    <t>Придбання обладнання на харчоблок ДНЗ №2 м.Рава-Руська, вул. Вокзальна, 18, Жовківського району Львівської області</t>
  </si>
  <si>
    <t>с Артасів</t>
  </si>
  <si>
    <t>Реконструкція вуличного освітлення в с. Гійче, Жовківського району, Львівської області: ІІ-черга (вул. Володимира Великого)</t>
  </si>
  <si>
    <t>Реконструкція вуличного освітлення села Стара Скварява (з підключенням вуличної мережі від ТП 124) Жовківського району Львівської області</t>
  </si>
  <si>
    <t>с Стара Скварява</t>
  </si>
  <si>
    <t>Реконструкція вуличного освітлення вулиць Яремчука, Шевченка у селі Артасів Жовківського району Львівської області</t>
  </si>
  <si>
    <t>Придбання комп`ютерної та офісної техніки для КЗ ЛОР Монастироцького психоневрологічного інтернату Жовківського району Львівської області</t>
  </si>
  <si>
    <t>с Монастирок</t>
  </si>
  <si>
    <t>Капітальний ремонт відділення анестезіології з ліжками для інтенсивної терапії КНП «Золочівська ЦРЛ» по вул. Ак. Павлова, 48 м. Золочів Львівська області</t>
  </si>
  <si>
    <t>Капітальний ремонт жіночої консультації КНП «Золочівська ЦРЛ» в м.Золочів на вул. Пушкіна, 13 Золочівського району Львівської області</t>
  </si>
  <si>
    <t>Освітлення пішохідної алеї на вул. Валовій біля пам’ятки національного значення Храму Святого Миколая у м. Золочеві Львівської області. Капітальний ремонт</t>
  </si>
  <si>
    <t>Підсвітка нерегульованих пішохідних переходів для забезпечення безпеки руху пішоходів та водіїв в м. Золочеві Львівської області (капітальний ремонт)</t>
  </si>
  <si>
    <t>Реконструкція вуличного освітлення на вул. Головна, Двірники в с. Майдан-Гологірський Золочівського району Львівської області</t>
  </si>
  <si>
    <t>Реконструкція вуличного освітлення в с. Поляни Золочівського району Львівської області</t>
  </si>
  <si>
    <t>Реконструкція вуличного освітлення вулиці Якимівка, вулиці Шевченка (хутір Болото), вулиці Заріки, вулиці Літвінчука, вулиці Нова в с. Сновичі Золочівського району Львівської області</t>
  </si>
  <si>
    <t>Реконструкція зовнішнього освітлення вул. Центральна, І. Франка, Ремезівцівської, Шептицького, Гайова, Нова в с. Шпиколоси Золочівського району Львівської області</t>
  </si>
  <si>
    <t>Реконструкція лінії 0,4 кВ (Монтаж лінії вуличного освітлення) в с. Перекалки Кам’янка-Бузького району Львівської області</t>
  </si>
  <si>
    <t>Реконструкція вуличного освітлення по вул. І.Франка та по вул. Космонавтів в с. Старий Добротвір Кам’янка-Бузького району Львівської області</t>
  </si>
  <si>
    <t>Капітальний ремонт вуличного освітлення вул. Т.Шевченка, вул.Зелена в с.Горішнє Миколаївського району Львівської області</t>
  </si>
  <si>
    <t>с Горішнє</t>
  </si>
  <si>
    <t>Капітальний ремонт вуличного освітлення по вулиці Полуботка в с. Дроговиж Миколаївського району Львівської області</t>
  </si>
  <si>
    <t>Капітальний ремонт вуличного освітлення в с. Тужанівці, с. Підгірці Миколаївського району Львівської області</t>
  </si>
  <si>
    <t>Придбання інвентарю (м'яких меблів) для вихованців та підопічних КЗ ЛОР "Роздільський дитячий будинок-інтернат"</t>
  </si>
  <si>
    <t>Будівництво лінії вуличного освітлення в с.Тишковичі Мостиського району Львівської області</t>
  </si>
  <si>
    <t>с Тишковичі</t>
  </si>
  <si>
    <t>Будівництво лінії вуличного освітлення по вул.Лісова в с.Заріччя Мостиського району Львівської області</t>
  </si>
  <si>
    <t>Будівництво лінії вуличного освітлення в 
 с. Санники Мостиського району Львівської області</t>
  </si>
  <si>
    <t>с Санники</t>
  </si>
  <si>
    <t>Будівництво лінії вуличного освітлення по вул. Зелена, 1-125 в с.Стрілецьке Мостиського району Львівської області</t>
  </si>
  <si>
    <t>с Стрілецьке</t>
  </si>
  <si>
    <t>Будівництво лінії вуличного освітлення в с.Вишенька Мостиського району Львівської області</t>
  </si>
  <si>
    <t>с Вишенька</t>
  </si>
  <si>
    <t>Будівництво лінії вуличного освітлення в 
 с. Раденичі Мостиського району Львівської області</t>
  </si>
  <si>
    <t>Капітальний ремонт благоустрою подвір'я КЗЛОР «Судововишнянський психоневрологічний інтернат» в м. Судова Вишня по вул. Бічна Садова, 3 Мостиського району Львівської області</t>
  </si>
  <si>
    <t>Будівництво лінії вуличного освітлення в с. Довгомостиська по вул. Садова Мостиського району Львівської області</t>
  </si>
  <si>
    <t>Реконструкція мереж вуличного освітлення села Лагодів Перемишлянського району Львівської області</t>
  </si>
  <si>
    <t>с Лагодів</t>
  </si>
  <si>
    <t>Реконструкція вуличного освітлення в селі Боршів Перемишлянського району Львівської області</t>
  </si>
  <si>
    <t>Реконструкція вуличного освітлення с. Пикуловичі вул. Л. Українки, Лугова Пустомитівського району Львівської області</t>
  </si>
  <si>
    <t>Реконструкція вуличного освітлення с. Пикуловичі вул. І. Лаби, Шкільна Пустомитівського району Львівської області</t>
  </si>
  <si>
    <t>Реконструкція лінії 0,4кВ від КТП-571, КТП-574 (монтаж лінії вуличного освітлення) по вул.Загреблянській, вул.Миру в с.Семенівка Пустомитівського району</t>
  </si>
  <si>
    <t>Реконструкція лінії вуличного освітлення в 
 с. Солонка вул. Наварійська Пустомитівського району Львівської області</t>
  </si>
  <si>
    <t>Реконструкція лінії 0,4 кВ від ТП-130 (монтаж лінії вуличного освітлення) в с. Солонка Пустомитівського району Львівської області</t>
  </si>
  <si>
    <t>Реконструкція лінії 0,4кВ (монтаж лінії вуличного освітлення) по вул. Затишна - вул. Козацька в с.Поршна Пустомитівського району Львівської області</t>
  </si>
  <si>
    <t>Реконструкція лінії 0,4кВ (монтаж лінії вуличного освітлення) по вул.Поршнянська (до могили Героя Небесної сотні М.-О. Паньківа) в с. Липники Пустомитівського району Львівської області</t>
  </si>
  <si>
    <t>Реконструкція лінії 0,4 кВ від КТП-10 КТП-548 (монтаж лінії вуличного освітлення) в с. Сороки Пустомитівського району Львівської області</t>
  </si>
  <si>
    <t>с Сороки</t>
  </si>
  <si>
    <t>Капітальний ремонт Кульчицького НВК (утеплення фасаду) в селі Кульчиці Самбірського району Львівської області</t>
  </si>
  <si>
    <t>Реконструкція вуличного освітлення вулиць: Поливки, Коваля в селі Кульчиці Самбірського району Львівської області (ІІІ етап)</t>
  </si>
  <si>
    <t>Реконструкція вуличного освітлення по вулиці Самбірській в селі Сіде Самбірського району Львівської області</t>
  </si>
  <si>
    <t>Реконструкція вуличного освітлення вулиць с. Вощанці та с. Канафости Самбірського району Львівської області</t>
  </si>
  <si>
    <t>Реконструкція вуличного освітлення по вул. Зелена в селі Хлопчиці Самбірського району Львівської області</t>
  </si>
  <si>
    <t>Реконструкція вуличного освітлення вул. Садова в селі Новосілки-Гостинні Самбірського району Львівської області</t>
  </si>
  <si>
    <t>Придбання сонячної мережевої електростанції для Спортивно-туристичного оздоровчого комплексу "Прикарпаття": вул.Лісна 53, с. Сприня Самбірського району Львівської області</t>
  </si>
  <si>
    <t>Реконструкція системи вуличного освітлення по вул. Б. Хмельницького в селі Викоти Самбірського району Львівської області (частина 1)</t>
  </si>
  <si>
    <t>с Викоти</t>
  </si>
  <si>
    <t>Реконструкція вуличного освітлення с. П'яновичі Самбірського району Львівської області</t>
  </si>
  <si>
    <t>с П'яновичі</t>
  </si>
  <si>
    <t>Реконструкція вуличного освітлення вулиць: Л.Українки, І.Франка, Зелена в селі Вільшаник Самбірського району Львівської області</t>
  </si>
  <si>
    <t>с Вільшаник</t>
  </si>
  <si>
    <t>Реконструкція вуличного освітлення вул. Центральна в с. Монастирець Самбірського району Львівської області</t>
  </si>
  <si>
    <t>с Монастирець</t>
  </si>
  <si>
    <t>Капітальний ремонт вуличного освітлення (з використанням енергозберігаючих ламп) в с.Биличі Воютицької сільської ради Самбірського району Львівської області</t>
  </si>
  <si>
    <t>с Биличі</t>
  </si>
  <si>
    <t>Капітальний ремонт вуличного освітлення (з використанням енергозберігаючих ламп) в с.Ракова Воютицької сільської ради Самбірського району Львівської області</t>
  </si>
  <si>
    <t>с Ракова</t>
  </si>
  <si>
    <t>Капітальний ремонт вуличного освітлення (з використанням енергозберігаючих ламп) в с. Сусідовичі Воютицької сільської ради Самбірського району Львівської області</t>
  </si>
  <si>
    <t>Реконструкція вуличного освітлення (з використанням енергозберігаючих ламп) в с. Велика Озимина Дублянської селищної ради Самбірського району Львівської області</t>
  </si>
  <si>
    <t>Реконструкція (впровадження енергозберігаючих технологій) вуличного освітлення села Мала Озимина Дублянської селищної ради Самбірського району Львівської області вул. Сонячна, вул. В. Федика ) Коригування</t>
  </si>
  <si>
    <t>с Мала Озимина</t>
  </si>
  <si>
    <t>Реконструкція вуличного освітлення по вул.Тиха, вул. Нова, вул.Підлісна, вул. Городенцева, вул. Перемоги в с. Луки Самбірського району Львівської області</t>
  </si>
  <si>
    <t>Реконструкція вуличного освітлення вул. І.Франка в с. Велика Білина Самбірського району Львівської області</t>
  </si>
  <si>
    <t>с Велика Білина</t>
  </si>
  <si>
    <t>Реконструкція вуличного освітлення вул. Центральна, Миру в с. Задністряни Самбірського району Львівської області</t>
  </si>
  <si>
    <t>с Задністряни</t>
  </si>
  <si>
    <t>Реконструкція вуличного освітлення вулиць Січових Стрільців, Св. Миколая, Вулінікова, Тиха в селі Чайковичі Самбірського району Львівської області</t>
  </si>
  <si>
    <t>с Чайковичі</t>
  </si>
  <si>
    <t>Реконструкція вуличного освітлення у селі Чуква по вул.Самбірська, вул.Шкільна Самбірського району Львівської області</t>
  </si>
  <si>
    <t>Закупівля спортивного інвентарю на дитячу турбазу"Карпати" в с. Кам'янка Сколівського району Львівської області</t>
  </si>
  <si>
    <t>с Кам'янка</t>
  </si>
  <si>
    <t>Придбання обладнання, що підлягає встановленню, для проведення розрахунково-касового та туристично-інформаційного обслуговування відвідувачів комунального закладу Львівської обласної ради «Адміністрація державного історико-культурного заповідника «Тустань»</t>
  </si>
  <si>
    <t>с Урич</t>
  </si>
  <si>
    <t>Капітальний ремонт приміщень другого поверху будівлі для облаштування фондосховища в с. Урич Сколівського району Львівської області</t>
  </si>
  <si>
    <t>Капітальний ремонт приміщення (створення відділення підтриманого проживання підопічних реабілітація підопічних)» комунального закладу Львівської обласної ради "Лешківський психоневрологічний інтернат" в с.Лешків Сокальського району Львівської області</t>
  </si>
  <si>
    <t>с Лешків</t>
  </si>
  <si>
    <t>Реконструкція вуличного освітлення в с. Поториця по вулицях Зелена, Сонячна, Січових Стрільців Сокальського району Львівської області</t>
  </si>
  <si>
    <t>Капітальний ремонт фасаду корпусу № 1 КЗ ЛОР Созанський психоневрологічний інтернат Старосамбірського району Львівської області</t>
  </si>
  <si>
    <t>с Созань</t>
  </si>
  <si>
    <t>с Передільниця</t>
  </si>
  <si>
    <t>Капітальний ремонт вуличного освітлення (з використанням енергозберігаючих ламп) с.Губичі Солянуватської сільської ради Старосамбірського району Львівської області</t>
  </si>
  <si>
    <t>с Губичі</t>
  </si>
  <si>
    <t>Капітальний ремонт вуличного освітлення (з використанням енергозберігаючих ламп) с.Созань, вул. Зелена, с.Кобло вул. Центральна Старосамбірського району Львівської області</t>
  </si>
  <si>
    <t>с Березів</t>
  </si>
  <si>
    <t>Капітальний ремонт вуличного освітлення (з використанням енергозберігаючих ламп) с. Головецько вул.Центральна, вул. Нова, вул. Набережна Старосамбірського району Львівської області</t>
  </si>
  <si>
    <t>Капітальний ремонт вуличного освітлення (з використанням енергозберігаючих ламп) с. Біличі вул. Центральна, вул. Зарічна, вул. Зелена Старосамбірського району Львівської області</t>
  </si>
  <si>
    <t>Капітальний ремонт вуличного освітлення (з використанням енергозберігаючих ламп) с. Тернава вул. Річна, вул. Замкова Старосамбірського району Львівської області</t>
  </si>
  <si>
    <t>Капітальний ремонт вуличного освітлення (з використанням енергозберігаючих ламп) с. Велика Волосянка вул. Центральна Старосамбірського району Львівської області</t>
  </si>
  <si>
    <t>с Велика Волосянка</t>
  </si>
  <si>
    <t>Капітальний ремонт вуличного освітлення (з використанням енергозберігаючих ламп) по вул. Зарічна в м. Старий Самбір Львівської області</t>
  </si>
  <si>
    <t>Капітальний ремонт вуличного освітлення (з використанням енергозберігаючих ламп) по вул. Героя України Богдана Сольчаника, вул. Степана Бандери в м. Старий Самбір Львівської області</t>
  </si>
  <si>
    <t>Капітальний ремонт вуличного освітлення (з використанням енергозберігаючих ламп) с. Чаплі вул. Шкільна, вул. Л. Українки, вул. Зелена Старосамбірського району Львівської області</t>
  </si>
  <si>
    <t>с Чаплі</t>
  </si>
  <si>
    <t>Капітальний ремонт вуличного освітлення (з використанням енергозберігаючих ламп) с. Велика Лінина вул. Шевченка, с. Лаврів, вул. Шевченка Старосамбірського району Львівської області</t>
  </si>
  <si>
    <t>Капітальний ремонт вуличного освітлення (з використанням енергозберігаючих ламп) в с. Топільниця вул. Шевченка вул. Монастирська Старосамбірського району Львівської області</t>
  </si>
  <si>
    <t>Капітальний ремонт вуличного освітлення (з використанням енергозберігаючих ламп) вул. Галицька, вул. О.Кобилянської, вул. Салінарна, вул. Січових Стрільців, вул. Садова, вул. Богдана Хмельницького в м. Добромиль Старосамбірського району Львівської області</t>
  </si>
  <si>
    <t>Капітальний ремонт вуличного освітлення  (з використанням енергозберігаючих ламп)  с. Березів вул. Л.Українки, вул. Зелена, вул. Шевченка Старосамбірського району Львівської області</t>
  </si>
  <si>
    <t>Капітальний ремонт вуличного освітлення (з використанням енергозберігаючих ламп) в селі Нове Місто, вул. Центральна, вул. Польова, вул. Зарічна, вул. Вишнева, вул. Закутна Старосамбірського району Львівської області</t>
  </si>
  <si>
    <t>Капітальний ремонт вуличного освітлення (з використанням енергозберігаючих ламп) в селі Болозів вул. Шевченка, вул. Л. Українки Старосамбірського району Львівської області</t>
  </si>
  <si>
    <t>с Болозів</t>
  </si>
  <si>
    <t>Капітальний ремонт вуличного освітлення по вул. Стрийська в с. Лисовичі та вул. Шевченка в с. Баня Лисовицька Стрийського району Львівської області</t>
  </si>
  <si>
    <t>Капітальний ремонт Матківського НВК (ЗНЗ I-II ст – дошкільний навчальний заклад» (заходи з енергозбереження) Турківського району Львівської області)</t>
  </si>
  <si>
    <t>Капітальний ремонт вуличного освітлення (з використанням енергозберігаючих ламп) по вул Центральна с. Вовче Турківського району Львівської області</t>
  </si>
  <si>
    <t>Капітальний ремонт вуличного освітлення (з використанням енергозберігаючих ламп) по вул Горішня с. Шум’яч Турківського району Львівської області</t>
  </si>
  <si>
    <t>с Шум’яч</t>
  </si>
  <si>
    <t>Реконструкція вуличного освітлення Бірківської сільської ради,по вулиці Львівськав селі Бірки Яворівського району Львівської області</t>
  </si>
  <si>
    <t>с Бірки</t>
  </si>
  <si>
    <t>Реконструкція мережі вуличного освітлення по вул. Шевченка, Зарічна в с. Карачинів Вороцівської сільської ради Яворівського району Львівської області</t>
  </si>
  <si>
    <t>с Карачинів</t>
  </si>
  <si>
    <t>Міженецька ОТГ</t>
  </si>
  <si>
    <t>Реконструкція зовнішнього освітлення з використанням енергозберігаючих технологій в селі Пацьковичі Старосамбірського району Львівської області по вул. Центральна</t>
  </si>
  <si>
    <t>с Міженець</t>
  </si>
  <si>
    <t>Капітальний ремонт стелі закладу дошкільної освіти с.Солонка Солонківської сільської ради Пустомитівського району Львівської області</t>
  </si>
  <si>
    <t>Будівництво лінії вуличного освітлення в м.Судова Вишня по вул.1-го Листопада Мостиського району Львівської області</t>
  </si>
  <si>
    <t>Капітальний ремонт Городоцького НВК№2 «Загальноосвітня школа І ступеня – гімназія» в м. Городок Львівської області</t>
  </si>
  <si>
    <t>Придбання обладнання для КНП "Центр первинної медико-санітарної допомоги" Зимноводівської сільської ради Пустомитівського району Львівської області</t>
  </si>
  <si>
    <t>Придбання обладнання спортивного майданчика біля Скнилівської НВК Пустомитівського району Львівської області</t>
  </si>
  <si>
    <t>Відновлення вуличного освітлення (капітальний ремонт) у парку культури і відпочинку на вул. Трускавецькій у м. Дрогобич Львівської області</t>
  </si>
  <si>
    <t>Будівництво дитячого майданчика у місті Дрогобич Львівської області, М. Грушевського 89/3, 95/2,95/1</t>
  </si>
  <si>
    <t>Будівництво дитячого майданчика по вулиці Спортивна (на перехресті з вулицею Бетховена) м. Дрогобич</t>
  </si>
  <si>
    <t>Капітальний ремонт вуличного освітлення (з використанням енергозберігаючих ламп) в  с. Передільниця вул. Польова та с. Трушевичі Старосамбірського району Львівської області</t>
  </si>
  <si>
    <t>Закупівля твердопаливного котла у Рава-Руський ліцей Жовківської районної ради Львівської області</t>
  </si>
  <si>
    <t>Капітальний ремонт по облаштуванню благоустрою території по вул. С. Бандери 96В  у с. Борщовичі Пустомитівського району Львівської області</t>
  </si>
  <si>
    <t>с Тинів</t>
  </si>
  <si>
    <t>Капітальний ремонт сходів та сходової площадки біля житлового будинку № 28в по вул. Січових Стрільців в м. Золочів Львівської області</t>
  </si>
  <si>
    <t>Реконструкція покрівлі приміщення моно-практики с.Поляни Золочівського району Львівської області</t>
  </si>
  <si>
    <t>Капітальний ремонт покрівлі даху будівлі Опорного навчального закладу "Рава-Руська загальноосвітня школа №1 І-ІІІ ступенів" по вул. Я. Мудрого, 9 в м. Рава-Руська Жовківського району Львівської області</t>
  </si>
  <si>
    <t xml:space="preserve">                              </t>
  </si>
  <si>
    <t>Закупівля обладнання для влаштування скейт-парку по вул. Січових Стрільців в с. Сокільники Пустомитівського району Львівської області</t>
  </si>
  <si>
    <t>Капітальний ремонт операційної КНП «Дрогобицька міська лікарня №3» ДМР по вул. Трускавецька, 67 в м. Дрогобич Львівської обл.</t>
  </si>
  <si>
    <t>Капітальний ремонт санвузлів Раделицького НВК (ЗНЗ-ДНЗ) Миколаївського району</t>
  </si>
  <si>
    <t>Капітальний ремонт фасаду історико-краєзнавчого музею "Сколівщина" КЗ Сколівської районної ради</t>
  </si>
  <si>
    <t>Капітальний ремонт класного приміщення для актового залу в Козівському ОНЗЗСО І-ІІІ ст.- ліцеї Сколівської районної ради</t>
  </si>
  <si>
    <t xml:space="preserve">Капітальний ремонт із заміною вікон в ЗДО (ясла-садок) №116 Львівської міської ради № 116 на вул. Джерельній, 71 </t>
  </si>
  <si>
    <t>Капітальний ремонт з заміною віконних та дверних блоків у ЗДО (ясла-садок) компенсуючого типу «Веселка» Львівської міської ради на вул.Китайській, 6-а</t>
  </si>
  <si>
    <t>Капітальний ремонт і заміною вікон у Ліцеї «Гроно» Львівської міської ради на вул. Вигоди, 27</t>
  </si>
  <si>
    <t>Капітальний ремонт із заміною вікон в Ліцеї №2 Львівської міської ради на вулиці Володимира Великого, 55-А</t>
  </si>
  <si>
    <t xml:space="preserve">Капітальний ремонт із заміною вікон та дверей в ЗДО (ясла-садок) № 134 Львівської міської ради на вул. Володимира Великого, 55 </t>
  </si>
  <si>
    <t xml:space="preserve">Капітальний ремонт із заміною вікон у ЦТДЮГ на вул. А. Вахнянина, 29 </t>
  </si>
  <si>
    <t>Капітальний ремонт приміщення в Ліцеї «Інтелект» Львівської міської ради на вул. Запорізькій, 20</t>
  </si>
  <si>
    <t>Капітальний ремонт лабораторії в ЗСШ "Лідер" на вул. М.Некрасова, 59</t>
  </si>
  <si>
    <t>Капітальний ремонт систем електропостачання та електроосвітлення Львівської середньої загальноосвітньої школи східних мов та східних бойових мистецтв «Будокан» з поглибленим вивченням іноземних мов на вул. Шухевича, 2</t>
  </si>
  <si>
    <t>Капітальний ремонт південної стіни фасаду Класичної гімназії при Львівському національному університеті Ім. І. Франка з утепленням стін з метою енергозбереження по вул. Пороховій, 3</t>
  </si>
  <si>
    <t>Капітальний ремонт з утепленням фасаду ЗДО (ясла-садок) №33 Львівської міської ради, на вул. Володимира Великого, 13-а</t>
  </si>
  <si>
    <t xml:space="preserve">Капітальний ремонт огорожі ДЗО БФ Карітас-Львів УГКЦ Кризового центру "Діти вулиці'' вул. К. Левицького, 111 </t>
  </si>
  <si>
    <t xml:space="preserve">Капітальний ремонт території у ЗДО (дитячий садок) № 131 Львівської міської ради на вул. Антоновича, 109-А </t>
  </si>
  <si>
    <t>Капітальний ремонт огорожі у ЗДО (ясла-садок) № 163 Львівської міської ради на вул. В.Симоненка, 16</t>
  </si>
  <si>
    <t>Капітальний ремонт огорожі у ЗДО (дитячий садок) № 135 Львівської міської ради на вул. Героїв Майдану, 8-а</t>
  </si>
  <si>
    <t xml:space="preserve">Капітальний ремонт території ЗДО (ясла-садок) №73 Львівської міської ради на вул. Бойчука, 7 </t>
  </si>
  <si>
    <t>Капітальний ремонт із заміною вікон ЗСШ № 100 на вул. І.Величковського, 58</t>
  </si>
  <si>
    <t xml:space="preserve">Капітальний ремонт актового залу у ЗДО (ясла-садок) "Казка" Львівської міської ради на вул. Є. Патона, 24 </t>
  </si>
  <si>
    <t xml:space="preserve">Капітальний ремонт пішохідних доріжок на території Львівського навчально-виховного комплексу садка-школи "Малюк" по вул. Володимира Великого 41-а </t>
  </si>
  <si>
    <t>Капітальний ремонт території у ЗДО (ясла-садок) №180 Львівської міської ради на вул.Грушевського, 56 у смт. Рудно</t>
  </si>
  <si>
    <t>Капітальний ремонт літніх павільйонів у ЗДО (ясла-садок) №143 Львівської міської ради на вул.А.Макаренка, 9 у смт Брюховичі</t>
  </si>
  <si>
    <t>Придбання обладнання і предметів довгострокового користування для Львівської української приватної гімназії на вул. Я. Ярославенка, 3-5</t>
  </si>
  <si>
    <t xml:space="preserve">Придбання обладнання і предметів довгострокового користування  в ЗСШ "Лідер" на вул. Некрасова, 59 </t>
  </si>
  <si>
    <t>Придбання обладнання і предметів довгострокового користування для Ліцею №75 імені Лесі Українки Львівської міської ради на вул.В.Караджича, 7</t>
  </si>
  <si>
    <t xml:space="preserve">Придбання обладнання і предметів довгострокового користування для Ліцею «Інтелект» Львівської міської ради на вул. Запорізькій, 20 </t>
  </si>
  <si>
    <t xml:space="preserve">Придбання обладнання і предметів довгострокового користування для ЗДО (ясла-садок) №1 Львівської міської ради на вул. Олени Степанівни, 48-а </t>
  </si>
  <si>
    <t>Придбання обладнання і предметів довгострокового користування для ЗДО (дитячий садок)  №135Львівської міської ради на вул. Героїв Майдану, 8-а</t>
  </si>
  <si>
    <t>Придбання автоматичного біохімічного аналізатора для лабораторії КНП "3-я МКЛ м. Львова"</t>
  </si>
  <si>
    <t>Капітальний ремонт операційного приміщення центру термічної травми та пластичної хірургії Комунального некомерційного підприємства "8-а міська клінічна лікарня м. Львова"</t>
  </si>
  <si>
    <t>Капітальний ремонт системи опалення корпусу №1 Рава-Руського ліцею Жовківської районної ради Львівської області</t>
  </si>
  <si>
    <t>Встановлення дитячого майданчика у житловому будинку ОСББ «Магнолія-Сихів» по вул. Драгана, 9 м. Львів</t>
  </si>
  <si>
    <t>Капітальний ремонт внутрішніх приміщень будинку управління Дроговизької сільської ради Миколаївського району Львівської області</t>
  </si>
  <si>
    <t>Капітальний ремонт автобусних зупинок в  с. Топільниця Старосамбірського району Львівської області</t>
  </si>
  <si>
    <t>Придбання та встановлення дитячого майданчика в Новокам'янському ДНЗ с. Нова Кам'янка Жовківського району Львівської області</t>
  </si>
  <si>
    <t>Капітальний ремонт з влаштуванням гідроізоляції фундаменту будівлі ЗДО №37 на вул. Княгині Ольги 59, а у м. Львові</t>
  </si>
  <si>
    <t>Капітальний ремонт даху корпусу № 1 загальноосвітної школи № 5 що знаходиться по вул. Трускавецька,124 в м. Бориславі</t>
  </si>
  <si>
    <t>Капітальний ремонт будівлі спортивного залу (заміна віконних та дверних блоків) в Дрогобицькій ЗОШ І-ІІІ ступенів №3 на вул.Завалля 12 м. Дрогобич Львівська область (Коригування кошторисної документації)</t>
  </si>
  <si>
    <t>Капітальний ремонт концертного залу Моршинської школи мистецтв по вул. Привокзальній, 61</t>
  </si>
  <si>
    <t>Капітальний ремонт прибудинкової території по вул. Степана Бандери, 3А в місті Новий Розділ Львівської області</t>
  </si>
  <si>
    <t>Придбання обладнання для гінекологічного відділення КНП Самбірської міської ради та Самбірської районної ради «Самбірська центральна районна лікарня» по вул. Шпитальна, 14 в м. Самборі, Львівської області</t>
  </si>
  <si>
    <t>Капітальний ремонт актового залу СЗШ№3 м.Трускавець, по вул. Стебницькій, 98 (облаштування підвісної стелі, заміна світильників, заміна дверей)</t>
  </si>
  <si>
    <t>Капітальний ремонт мережі водопостачання в будівлі поліклініки КП "Центральна міська лікарня Червоноградської міської ради" по вул. Івасюка,2 в м. Червоноград Львівської області</t>
  </si>
  <si>
    <t>Капітальний ремонт з утеплення фасаду приміщення Підкамінської міської лікарні</t>
  </si>
  <si>
    <t>Реконструкція приміщення старої котельні опорного загальноосвітнього навчального закладу «Буська ЗОШ І-ІІІ ст. № 1» Буської районної ради Львівської області в актову залу</t>
  </si>
  <si>
    <t>Капітальний ремонт стоматологічної поліклініки в м. Городок, Львівської області</t>
  </si>
  <si>
    <t>с. Грушів</t>
  </si>
  <si>
    <t>Реконструкція зовнішнього освітлення вулиці Грушевського (оп.№79-115) у с.Грушів Дрогобицького району Львівської області</t>
  </si>
  <si>
    <t>Капітальний ремонт приміщення Сулятицької СЗОШ І - ІІІ ступенів Жидачівського р-ну з заміною віконних блоків на металапластикові</t>
  </si>
  <si>
    <t>с. Сулятичі</t>
  </si>
  <si>
    <t>Капітальний ремонт народного дому с. Зіболки Жовківського району Львівської області</t>
  </si>
  <si>
    <t>с. Зіболки</t>
  </si>
  <si>
    <t>Влаштування вуличного освітлення на пішохідній доріжці по вул.Світанок в с.Сновичі Золочівського району Львівської області (капітальний ремонт)</t>
  </si>
  <si>
    <t>с. Сновичі</t>
  </si>
  <si>
    <t>Капітальний ремонт їдальні Великоколоднівського НВК «ЗНЗ І-ІІІ ст. –ДНЗ» Кам’янка-Бузького району Львівської області</t>
  </si>
  <si>
    <t>Придбання інвентарю для зали засідань адмінбудинку Миколаївської районної ради Львівської області</t>
  </si>
  <si>
    <t>Капітальний ремонт Народного дому с. Мишлятичі Мостиського району Львівської області</t>
  </si>
  <si>
    <t>с. Мишлятичі</t>
  </si>
  <si>
    <t>с. Підгородище</t>
  </si>
  <si>
    <t>Реконструкція вуличного освітлення в селі Підгородище Перемишлянського району Львівської області</t>
  </si>
  <si>
    <t>Благоустрій парку по вул. Шевченка в с. Семенівка Пустомитівського району Львівської області</t>
  </si>
  <si>
    <t>Капітальний ремонт головного входу будівлі Народного дому по площі В. Стуса,3 в м. Радехові Львівська область</t>
  </si>
  <si>
    <t>м. Радехів</t>
  </si>
  <si>
    <t>Капітальний ремонт І-го поверху Гординянської СЗШ І-ІІ ст. в с. Гординя Самбірського району Львівської області</t>
  </si>
  <si>
    <t>с. Гординя</t>
  </si>
  <si>
    <t>Капітальний ремонт пришкільної території Сколівського закладу середньої освіти І-ІІІ рівнів № 3 Сколівської районної ради Львівської області</t>
  </si>
  <si>
    <t>Капітальний ремонт покрівлі будівлі Центру дозвілля по вул. Шептицького, 34 в м. Сокаль Львівської області</t>
  </si>
  <si>
    <t>Реконструкція площі Героїв Небесної сотні в м.Старий Самбір Львівської області. Коригування</t>
  </si>
  <si>
    <t>Капітальний ремонт приміщення Стрілківської СЗОШ I-III ст. Стрийського району Львівської області (заміна вікон)</t>
  </si>
  <si>
    <t>с.Присліп</t>
  </si>
  <si>
    <t>Реконструкція контори під Народний дім в с. Присліп Турківського району Львівської області</t>
  </si>
  <si>
    <t>Капітальний ремонт приміщень із заміною дерев'яних віконних та дверних блоків на енергозберігаючі в Наконечнянській ЗОШ І-ІІ ступенів імені Героя України Романа Сеника Яворівської районної ради Львівської області</t>
  </si>
  <si>
    <t>с. Наконечне Друге</t>
  </si>
  <si>
    <t>Капітальний ремонт (заміна вікон) в будівлі сільської ради с. Ріпчиці Дрогобицького району Львівської області</t>
  </si>
  <si>
    <t>с. Ріпчиці</t>
  </si>
  <si>
    <t>Виконання робіт з облаштування дитячого майданчика в с. Нижнє Самбірського району Львівської області (капітальний ремонт)</t>
  </si>
  <si>
    <t>с. Нижнє</t>
  </si>
  <si>
    <t>Придбання та встановлення дитячого ігрового майданчику в с. Полянка Містківської сільської ради Пустомитівського району Львівської області</t>
  </si>
  <si>
    <t>с. Полянка</t>
  </si>
  <si>
    <t>Придбання та встановлення системи відеоспостереження на території Пикуловичівської сільської ради Пустомитівського району Львівської області</t>
  </si>
  <si>
    <t>Придбання комп’ютерної техніки для комунального закладу Львівської обласної ради Підкамінський психоневрологічний інтернат</t>
  </si>
  <si>
    <t>Придбання обладнання для облаштування дитячого ігрового майданчика в КЗ ЛОР «НРЦ І-ІІ ступенів «Світанок» з поглибленою професійною підготовкою» у м. Червонограді Львівської області</t>
  </si>
  <si>
    <t>м. Стрий</t>
  </si>
  <si>
    <t>Капітальний ремонт віконних та дверних прорізів Стрийської дитячої музичної школи ім. О. Нижанківського, вул.Валова,11</t>
  </si>
  <si>
    <t>ПЕРЕЛІК ПЕРЕМОЖЦІВ
обласного конкурсу проектів місцевого розвитку у Львівській області на 2019 рік</t>
  </si>
</sst>
</file>

<file path=xl/styles.xml><?xml version="1.0" encoding="utf-8"?>
<styleSheet xmlns="http://schemas.openxmlformats.org/spreadsheetml/2006/main">
  <numFmts count="2">
    <numFmt numFmtId="164" formatCode="0.000"/>
    <numFmt numFmtId="165" formatCode="0.0"/>
  </numFmts>
  <fonts count="31">
    <font>
      <sz val="11"/>
      <color rgb="FF000000"/>
      <name val="Calibri"/>
    </font>
    <font>
      <b/>
      <sz val="14"/>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Times New Roman"/>
      <family val="1"/>
      <charset val="204"/>
    </font>
    <font>
      <sz val="14"/>
      <color rgb="FF000000"/>
      <name val="Times New Roman"/>
      <family val="1"/>
      <charset val="204"/>
    </font>
    <font>
      <b/>
      <sz val="20"/>
      <color rgb="FF000000"/>
      <name val="Times New Roman"/>
      <family val="1"/>
      <charset val="204"/>
    </font>
    <font>
      <b/>
      <u/>
      <sz val="16"/>
      <color rgb="FF000000"/>
      <name val="Times New Roman"/>
      <family val="1"/>
      <charset val="204"/>
    </font>
    <font>
      <b/>
      <sz val="16"/>
      <color rgb="FF000000"/>
      <name val="Times New Roman"/>
      <family val="1"/>
      <charset val="204"/>
    </font>
    <font>
      <b/>
      <sz val="22"/>
      <color rgb="FF000000"/>
      <name val="Times New Roman"/>
      <family val="1"/>
      <charset val="204"/>
    </font>
    <font>
      <b/>
      <sz val="18"/>
      <color rgb="FF000000"/>
      <name val="Times New Roman"/>
      <family val="1"/>
      <charset val="204"/>
    </font>
    <font>
      <b/>
      <u/>
      <sz val="18"/>
      <color rgb="FF000000"/>
      <name val="Times New Roman"/>
      <family val="1"/>
      <charset val="204"/>
    </font>
    <font>
      <sz val="16"/>
      <color rgb="FF000000"/>
      <name val="Times New Roman"/>
      <family val="1"/>
      <charset val="204"/>
    </font>
    <font>
      <sz val="11"/>
      <color theme="1"/>
      <name val="Times New Roman"/>
      <family val="1"/>
      <charset val="204"/>
    </font>
    <font>
      <sz val="14"/>
      <color theme="1"/>
      <name val="Times New Roman"/>
      <family val="1"/>
      <charset val="204"/>
    </font>
    <font>
      <sz val="12"/>
      <color theme="1"/>
      <name val="Times New Roman"/>
      <family val="1"/>
      <charset val="204"/>
    </font>
    <font>
      <b/>
      <sz val="16"/>
      <color theme="1"/>
      <name val="Times New Roman"/>
      <family val="1"/>
      <charset val="204"/>
    </font>
    <font>
      <sz val="13"/>
      <color theme="1"/>
      <name val="Times New Roman"/>
      <family val="1"/>
      <charset val="204"/>
    </font>
    <font>
      <b/>
      <sz val="14"/>
      <color theme="1"/>
      <name val="Times New Roman"/>
      <family val="1"/>
      <charset val="204"/>
    </font>
    <font>
      <sz val="12"/>
      <color theme="1"/>
      <name val="Calibri"/>
      <family val="2"/>
      <charset val="204"/>
      <scheme val="minor"/>
    </font>
    <font>
      <b/>
      <sz val="18"/>
      <name val="Times New Roman"/>
      <family val="1"/>
      <charset val="204"/>
    </font>
    <font>
      <b/>
      <u/>
      <sz val="18"/>
      <name val="Times New Roman"/>
      <family val="1"/>
      <charset val="204"/>
    </font>
    <font>
      <b/>
      <u/>
      <sz val="12"/>
      <name val="Times New Roman"/>
      <family val="1"/>
      <charset val="204"/>
    </font>
    <font>
      <b/>
      <sz val="16"/>
      <name val="Times New Roman"/>
      <family val="1"/>
      <charset val="204"/>
    </font>
    <font>
      <b/>
      <sz val="14"/>
      <name val="Times New Roman"/>
      <family val="1"/>
      <charset val="204"/>
    </font>
    <font>
      <b/>
      <sz val="12"/>
      <name val="Times New Roman"/>
      <family val="1"/>
      <charset val="204"/>
    </font>
    <font>
      <b/>
      <u/>
      <sz val="16"/>
      <name val="Times New Roman"/>
      <family val="1"/>
      <charset val="204"/>
    </font>
    <font>
      <sz val="14"/>
      <name val="Times New Roman"/>
      <family val="1"/>
      <charset val="204"/>
    </font>
    <font>
      <sz val="14"/>
      <color rgb="FFFF0000"/>
      <name val="Times New Roman"/>
      <family val="1"/>
      <charset val="204"/>
    </font>
    <font>
      <sz val="12"/>
      <name val="Times New Roman"/>
      <family val="1"/>
      <charset val="204"/>
    </font>
    <font>
      <sz val="12"/>
      <name val="Calibri"/>
      <family val="2"/>
      <charset val="204"/>
      <scheme val="minor"/>
    </font>
  </fonts>
  <fills count="1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9389629810485"/>
        <bgColor rgb="FFFFFF00"/>
      </patternFill>
    </fill>
    <fill>
      <patternFill patternType="solid">
        <fgColor rgb="FFCC99FF"/>
        <bgColor indexed="64"/>
      </patternFill>
    </fill>
    <fill>
      <patternFill patternType="solid">
        <fgColor rgb="FFCC99FF"/>
        <bgColor rgb="FFFFFF00"/>
      </patternFill>
    </fill>
    <fill>
      <patternFill patternType="solid">
        <fgColor theme="8" tint="0.59999389629810485"/>
        <bgColor indexed="64"/>
      </patternFill>
    </fill>
    <fill>
      <patternFill patternType="solid">
        <fgColor theme="8" tint="0.59999389629810485"/>
        <bgColor rgb="FFFFFF00"/>
      </patternFill>
    </fill>
    <fill>
      <patternFill patternType="solid">
        <fgColor theme="7" tint="0.59999389629810485"/>
        <bgColor indexed="64"/>
      </patternFill>
    </fill>
    <fill>
      <patternFill patternType="solid">
        <fgColor theme="7" tint="0.59999389629810485"/>
        <bgColor rgb="FFFFFF00"/>
      </patternFill>
    </fill>
    <fill>
      <patternFill patternType="solid">
        <fgColor theme="5" tint="0.59999389629810485"/>
        <bgColor indexed="64"/>
      </patternFill>
    </fill>
    <fill>
      <patternFill patternType="solid">
        <fgColor theme="5" tint="0.59999389629810485"/>
        <bgColor rgb="FFFFFF00"/>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rgb="FFFFFF00"/>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s>
  <cellStyleXfs count="1">
    <xf numFmtId="0" fontId="0" fillId="0" borderId="0"/>
  </cellStyleXfs>
  <cellXfs count="194">
    <xf numFmtId="0" fontId="0" fillId="0" borderId="0" xfId="0" applyFont="1" applyAlignment="1"/>
    <xf numFmtId="0" fontId="4" fillId="0" borderId="0" xfId="0" applyFont="1" applyAlignment="1"/>
    <xf numFmtId="0" fontId="6" fillId="0" borderId="2" xfId="0" applyFont="1" applyBorder="1" applyAlignment="1">
      <alignment horizontal="center" vertical="center" wrapText="1"/>
    </xf>
    <xf numFmtId="0" fontId="1" fillId="0" borderId="1" xfId="0" applyFont="1" applyBorder="1" applyAlignment="1">
      <alignment horizontal="center" vertical="center" wrapText="1"/>
    </xf>
    <xf numFmtId="0" fontId="5" fillId="0" borderId="0" xfId="0" applyFont="1" applyAlignment="1"/>
    <xf numFmtId="0" fontId="8" fillId="4"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0" xfId="0" applyFont="1" applyAlignment="1">
      <alignment horizontal="left"/>
    </xf>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0" xfId="0" applyFont="1" applyFill="1" applyAlignment="1"/>
    <xf numFmtId="164" fontId="8"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5" fillId="6" borderId="0" xfId="0" applyFont="1" applyFill="1" applyAlignment="1"/>
    <xf numFmtId="0" fontId="2" fillId="8" borderId="1" xfId="0" applyFont="1" applyFill="1" applyBorder="1" applyAlignment="1">
      <alignment horizontal="center" vertical="center"/>
    </xf>
    <xf numFmtId="0" fontId="5" fillId="8" borderId="1" xfId="0" applyFont="1" applyFill="1" applyBorder="1" applyAlignment="1">
      <alignment horizontal="center" vertical="center"/>
    </xf>
    <xf numFmtId="0" fontId="4" fillId="8" borderId="1" xfId="0" applyFont="1" applyFill="1" applyBorder="1" applyAlignment="1">
      <alignment horizontal="center" vertical="center" wrapText="1"/>
    </xf>
    <xf numFmtId="0" fontId="4" fillId="8" borderId="0" xfId="0" applyFont="1" applyFill="1" applyAlignment="1"/>
    <xf numFmtId="0" fontId="8" fillId="8" borderId="1" xfId="0" applyFont="1" applyFill="1" applyBorder="1" applyAlignment="1">
      <alignment horizontal="left" vertical="center" wrapText="1"/>
    </xf>
    <xf numFmtId="0" fontId="8" fillId="10" borderId="1" xfId="0" applyFont="1" applyFill="1" applyBorder="1" applyAlignment="1">
      <alignment horizontal="center" vertical="center"/>
    </xf>
    <xf numFmtId="0" fontId="7" fillId="1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horizontal="left" vertical="center" wrapText="1"/>
    </xf>
    <xf numFmtId="164" fontId="8" fillId="10" borderId="1" xfId="0" applyNumberFormat="1" applyFont="1" applyFill="1" applyBorder="1" applyAlignment="1">
      <alignment horizontal="center" vertical="center" wrapText="1"/>
    </xf>
    <xf numFmtId="0" fontId="8" fillId="10" borderId="0" xfId="0" applyFont="1" applyFill="1" applyAlignment="1"/>
    <xf numFmtId="0" fontId="7" fillId="8" borderId="1" xfId="0" applyFont="1" applyFill="1" applyBorder="1" applyAlignment="1">
      <alignment horizontal="center" vertical="center"/>
    </xf>
    <xf numFmtId="164" fontId="8" fillId="9" borderId="1" xfId="0" applyNumberFormat="1" applyFont="1" applyFill="1" applyBorder="1" applyAlignment="1">
      <alignment horizontal="center" vertical="center" wrapText="1"/>
    </xf>
    <xf numFmtId="164" fontId="8" fillId="8" borderId="1" xfId="0" applyNumberFormat="1" applyFont="1" applyFill="1" applyBorder="1" applyAlignment="1">
      <alignment horizontal="center" vertical="center" wrapText="1"/>
    </xf>
    <xf numFmtId="164" fontId="8" fillId="11" borderId="1" xfId="0" applyNumberFormat="1" applyFont="1" applyFill="1" applyBorder="1" applyAlignment="1">
      <alignment horizontal="center" vertical="center" wrapText="1"/>
    </xf>
    <xf numFmtId="164" fontId="8" fillId="4" borderId="4" xfId="0" applyNumberFormat="1" applyFont="1" applyFill="1" applyBorder="1" applyAlignment="1">
      <alignment horizontal="center" vertical="center" wrapText="1"/>
    </xf>
    <xf numFmtId="0" fontId="8" fillId="4" borderId="3" xfId="0" applyFont="1" applyFill="1" applyBorder="1" applyAlignment="1"/>
    <xf numFmtId="0" fontId="4" fillId="8" borderId="3" xfId="0" applyFont="1" applyFill="1" applyBorder="1" applyAlignment="1"/>
    <xf numFmtId="164" fontId="8" fillId="5" borderId="3"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164" fontId="8" fillId="9" borderId="3" xfId="0" applyNumberFormat="1" applyFont="1" applyFill="1" applyBorder="1" applyAlignment="1">
      <alignment horizontal="center" vertical="center" wrapText="1"/>
    </xf>
    <xf numFmtId="164" fontId="8" fillId="4" borderId="3" xfId="0" applyNumberFormat="1" applyFont="1" applyFill="1" applyBorder="1" applyAlignment="1">
      <alignment horizontal="center" vertical="center" wrapText="1"/>
    </xf>
    <xf numFmtId="164" fontId="8" fillId="11"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164" fontId="8" fillId="10" borderId="3"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0" fillId="4" borderId="0" xfId="0" applyFont="1" applyFill="1" applyAlignment="1"/>
    <xf numFmtId="0" fontId="8" fillId="6" borderId="1" xfId="0" applyFont="1" applyFill="1" applyBorder="1" applyAlignment="1">
      <alignment horizontal="left" vertical="center" wrapText="1"/>
    </xf>
    <xf numFmtId="0" fontId="5" fillId="0" borderId="0" xfId="0" applyFont="1" applyAlignment="1">
      <alignment horizontal="left" wrapText="1"/>
    </xf>
    <xf numFmtId="16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164" fontId="5" fillId="0" borderId="0" xfId="0" applyNumberFormat="1" applyFont="1" applyAlignment="1"/>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164" fontId="1" fillId="2" borderId="3" xfId="0" applyNumberFormat="1" applyFont="1" applyFill="1" applyBorder="1" applyAlignment="1">
      <alignment horizontal="center" vertical="center" wrapText="1"/>
    </xf>
    <xf numFmtId="164" fontId="8" fillId="7" borderId="3" xfId="0" applyNumberFormat="1" applyFont="1" applyFill="1" applyBorder="1" applyAlignment="1">
      <alignment horizontal="center" vertical="center" wrapText="1"/>
    </xf>
    <xf numFmtId="164" fontId="1" fillId="6" borderId="3" xfId="0" applyNumberFormat="1" applyFont="1" applyFill="1" applyBorder="1" applyAlignment="1"/>
    <xf numFmtId="164" fontId="1" fillId="4" borderId="3" xfId="0" applyNumberFormat="1" applyFont="1" applyFill="1" applyBorder="1" applyAlignment="1"/>
    <xf numFmtId="164" fontId="8" fillId="8" borderId="3" xfId="0" applyNumberFormat="1" applyFont="1" applyFill="1" applyBorder="1" applyAlignment="1">
      <alignment horizontal="center" vertical="center" wrapText="1"/>
    </xf>
    <xf numFmtId="0" fontId="13" fillId="2" borderId="0" xfId="0" applyFont="1" applyFill="1"/>
    <xf numFmtId="0" fontId="14" fillId="2" borderId="3" xfId="0" applyFont="1" applyFill="1" applyBorder="1" applyAlignment="1">
      <alignment horizontal="center" vertical="center" wrapText="1"/>
    </xf>
    <xf numFmtId="0" fontId="14" fillId="2" borderId="3" xfId="0" applyFont="1" applyFill="1" applyBorder="1" applyAlignment="1">
      <alignment horizontal="left" vertical="center" wrapText="1"/>
    </xf>
    <xf numFmtId="164" fontId="14" fillId="2" borderId="3" xfId="0" applyNumberFormat="1" applyFont="1" applyFill="1" applyBorder="1" applyAlignment="1">
      <alignment horizontal="center" vertical="center" wrapText="1"/>
    </xf>
    <xf numFmtId="165" fontId="14" fillId="2" borderId="3" xfId="0" applyNumberFormat="1" applyFont="1" applyFill="1" applyBorder="1" applyAlignment="1">
      <alignment horizontal="center" vertical="center" wrapText="1"/>
    </xf>
    <xf numFmtId="0" fontId="8" fillId="10" borderId="6" xfId="0" applyFont="1" applyFill="1" applyBorder="1" applyAlignment="1">
      <alignment horizontal="center" vertical="center"/>
    </xf>
    <xf numFmtId="0" fontId="7" fillId="10" borderId="6" xfId="0" applyFont="1" applyFill="1" applyBorder="1" applyAlignment="1">
      <alignment horizontal="center" vertical="center" wrapText="1"/>
    </xf>
    <xf numFmtId="0" fontId="8" fillId="4" borderId="6" xfId="0" applyFont="1" applyFill="1" applyBorder="1" applyAlignment="1">
      <alignment horizontal="center" vertical="center"/>
    </xf>
    <xf numFmtId="0" fontId="2" fillId="8" borderId="6" xfId="0" applyFont="1" applyFill="1" applyBorder="1" applyAlignment="1">
      <alignment horizontal="center" vertical="center"/>
    </xf>
    <xf numFmtId="0" fontId="2" fillId="8" borderId="7" xfId="0" applyFont="1" applyFill="1" applyBorder="1" applyAlignment="1">
      <alignment horizontal="center" vertical="center"/>
    </xf>
    <xf numFmtId="0" fontId="7" fillId="8" borderId="6" xfId="0" applyFont="1" applyFill="1" applyBorder="1" applyAlignment="1">
      <alignment horizontal="center" vertical="center"/>
    </xf>
    <xf numFmtId="0" fontId="5" fillId="8" borderId="6" xfId="0" applyFont="1" applyFill="1" applyBorder="1" applyAlignment="1">
      <alignment horizontal="center" vertical="center"/>
    </xf>
    <xf numFmtId="0" fontId="0" fillId="2" borderId="0" xfId="0" applyFill="1"/>
    <xf numFmtId="0" fontId="7" fillId="8" borderId="7" xfId="0" applyFont="1" applyFill="1" applyBorder="1" applyAlignment="1">
      <alignment horizontal="center" vertical="center"/>
    </xf>
    <xf numFmtId="0" fontId="5" fillId="8" borderId="7" xfId="0" applyFont="1" applyFill="1" applyBorder="1" applyAlignment="1">
      <alignment horizontal="center" vertical="center"/>
    </xf>
    <xf numFmtId="0" fontId="8" fillId="8" borderId="7" xfId="0" applyFont="1" applyFill="1" applyBorder="1" applyAlignment="1">
      <alignment horizontal="left" vertical="center" wrapText="1"/>
    </xf>
    <xf numFmtId="0" fontId="4" fillId="8" borderId="7" xfId="0" applyFont="1" applyFill="1" applyBorder="1" applyAlignment="1">
      <alignment horizontal="center" vertical="center" wrapText="1"/>
    </xf>
    <xf numFmtId="164" fontId="8" fillId="9" borderId="7" xfId="0" applyNumberFormat="1" applyFont="1" applyFill="1" applyBorder="1" applyAlignment="1">
      <alignment horizontal="center" vertical="center" wrapText="1"/>
    </xf>
    <xf numFmtId="164" fontId="8" fillId="9" borderId="8" xfId="0" applyNumberFormat="1" applyFont="1" applyFill="1" applyBorder="1" applyAlignment="1">
      <alignment horizontal="center" vertical="center" wrapText="1"/>
    </xf>
    <xf numFmtId="0" fontId="8" fillId="8" borderId="6" xfId="0" applyFont="1" applyFill="1" applyBorder="1" applyAlignment="1">
      <alignment horizontal="left" vertical="center" wrapText="1"/>
    </xf>
    <xf numFmtId="0" fontId="4" fillId="8" borderId="6" xfId="0" applyFont="1" applyFill="1" applyBorder="1" applyAlignment="1">
      <alignment horizontal="center" vertical="center" wrapText="1"/>
    </xf>
    <xf numFmtId="164" fontId="8" fillId="9" borderId="6" xfId="0" applyNumberFormat="1" applyFont="1" applyFill="1" applyBorder="1" applyAlignment="1">
      <alignment horizontal="center" vertical="center" wrapText="1"/>
    </xf>
    <xf numFmtId="0" fontId="15" fillId="2" borderId="0" xfId="0" applyFont="1" applyFill="1"/>
    <xf numFmtId="0" fontId="14" fillId="2" borderId="3" xfId="0" applyFont="1" applyFill="1" applyBorder="1" applyAlignment="1">
      <alignment horizontal="center" vertical="center"/>
    </xf>
    <xf numFmtId="164" fontId="14" fillId="2" borderId="3" xfId="0" applyNumberFormat="1" applyFont="1" applyFill="1" applyBorder="1" applyAlignment="1">
      <alignment horizontal="center" vertical="center"/>
    </xf>
    <xf numFmtId="0" fontId="19" fillId="2" borderId="0" xfId="0" applyFont="1" applyFill="1"/>
    <xf numFmtId="0" fontId="8" fillId="10" borderId="6"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0" borderId="0" xfId="0" applyFont="1" applyAlignment="1"/>
    <xf numFmtId="0" fontId="2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 xfId="0" applyFont="1" applyFill="1" applyBorder="1" applyAlignment="1">
      <alignment horizontal="left" vertical="center" wrapText="1"/>
    </xf>
    <xf numFmtId="164" fontId="24" fillId="3" borderId="3" xfId="0" applyNumberFormat="1" applyFont="1" applyFill="1" applyBorder="1" applyAlignment="1"/>
    <xf numFmtId="0" fontId="20" fillId="3" borderId="0" xfId="0" applyFont="1" applyFill="1" applyAlignment="1"/>
    <xf numFmtId="0" fontId="26" fillId="6"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164" fontId="23" fillId="3" borderId="3" xfId="0" applyNumberFormat="1"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1" fillId="12" borderId="1" xfId="0" applyFont="1" applyFill="1" applyBorder="1" applyAlignment="1">
      <alignment horizontal="center" vertical="center" wrapText="1"/>
    </xf>
    <xf numFmtId="0" fontId="21" fillId="12" borderId="1" xfId="0" applyFont="1" applyFill="1" applyBorder="1" applyAlignment="1">
      <alignment horizontal="left" vertical="center" wrapText="1"/>
    </xf>
    <xf numFmtId="0" fontId="25" fillId="12" borderId="1" xfId="0" applyFont="1" applyFill="1" applyBorder="1" applyAlignment="1">
      <alignment horizontal="center" vertical="center" wrapText="1"/>
    </xf>
    <xf numFmtId="164" fontId="23" fillId="13" borderId="3" xfId="0" applyNumberFormat="1" applyFont="1" applyFill="1" applyBorder="1" applyAlignment="1">
      <alignment horizontal="center" vertical="center" wrapText="1"/>
    </xf>
    <xf numFmtId="164" fontId="24" fillId="12" borderId="3" xfId="0" applyNumberFormat="1" applyFont="1" applyFill="1" applyBorder="1" applyAlignment="1"/>
    <xf numFmtId="0" fontId="20" fillId="12" borderId="0" xfId="0" applyFont="1" applyFill="1" applyAlignment="1"/>
    <xf numFmtId="0" fontId="12" fillId="12" borderId="6" xfId="0" applyFont="1" applyFill="1" applyBorder="1" applyAlignment="1">
      <alignment horizontal="center" vertical="center"/>
    </xf>
    <xf numFmtId="0" fontId="7" fillId="12" borderId="6" xfId="0" applyFont="1" applyFill="1" applyBorder="1" applyAlignment="1">
      <alignment horizontal="center" vertical="center"/>
    </xf>
    <xf numFmtId="0" fontId="8" fillId="12" borderId="1" xfId="0" applyFont="1" applyFill="1" applyBorder="1" applyAlignment="1">
      <alignment horizontal="left" vertical="center" wrapText="1"/>
    </xf>
    <xf numFmtId="0" fontId="3" fillId="12"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164" fontId="8" fillId="13" borderId="1" xfId="0" applyNumberFormat="1" applyFont="1" applyFill="1" applyBorder="1" applyAlignment="1">
      <alignment horizontal="center" vertical="center" wrapText="1"/>
    </xf>
    <xf numFmtId="164" fontId="8" fillId="13" borderId="3" xfId="0" applyNumberFormat="1" applyFont="1" applyFill="1" applyBorder="1" applyAlignment="1">
      <alignment horizontal="center" vertical="center" wrapText="1"/>
    </xf>
    <xf numFmtId="0" fontId="12" fillId="12" borderId="0" xfId="0" applyFont="1" applyFill="1" applyAlignment="1"/>
    <xf numFmtId="0" fontId="12" fillId="12" borderId="1" xfId="0" applyFont="1" applyFill="1" applyBorder="1" applyAlignment="1">
      <alignment horizontal="center" vertical="center"/>
    </xf>
    <xf numFmtId="0" fontId="7" fillId="12" borderId="1" xfId="0" applyFont="1" applyFill="1" applyBorder="1" applyAlignment="1">
      <alignment horizontal="center" vertical="center"/>
    </xf>
    <xf numFmtId="164" fontId="1" fillId="12" borderId="3" xfId="0" applyNumberFormat="1" applyFont="1" applyFill="1" applyBorder="1" applyAlignment="1"/>
    <xf numFmtId="0" fontId="12" fillId="12" borderId="3" xfId="0" applyFont="1" applyFill="1" applyBorder="1" applyAlignment="1">
      <alignment horizontal="center" vertical="center"/>
    </xf>
    <xf numFmtId="0" fontId="8" fillId="12" borderId="6" xfId="0" applyFont="1" applyFill="1" applyBorder="1" applyAlignment="1">
      <alignment horizontal="center" vertical="center"/>
    </xf>
    <xf numFmtId="0" fontId="2" fillId="12"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2" borderId="0" xfId="0" applyFont="1" applyFill="1" applyAlignment="1"/>
    <xf numFmtId="0" fontId="8" fillId="12" borderId="7" xfId="0" applyFont="1" applyFill="1" applyBorder="1" applyAlignment="1">
      <alignment horizontal="center" vertical="center"/>
    </xf>
    <xf numFmtId="164" fontId="8" fillId="12" borderId="1" xfId="0" applyNumberFormat="1" applyFont="1" applyFill="1" applyBorder="1" applyAlignment="1">
      <alignment horizontal="center" vertical="center" wrapText="1"/>
    </xf>
    <xf numFmtId="164" fontId="8" fillId="12" borderId="3" xfId="0" applyNumberFormat="1"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2" borderId="10" xfId="0" applyFont="1" applyFill="1" applyBorder="1" applyAlignment="1">
      <alignment horizontal="center" vertical="center"/>
    </xf>
    <xf numFmtId="0" fontId="0" fillId="14" borderId="0" xfId="0" applyFill="1"/>
    <xf numFmtId="0" fontId="19" fillId="14" borderId="0" xfId="0" applyFont="1" applyFill="1"/>
    <xf numFmtId="0" fontId="13" fillId="14" borderId="0" xfId="0" applyFont="1" applyFill="1"/>
    <xf numFmtId="0" fontId="15" fillId="14" borderId="0" xfId="0" applyFont="1" applyFill="1"/>
    <xf numFmtId="164" fontId="2" fillId="12" borderId="1" xfId="0" applyNumberFormat="1" applyFont="1" applyFill="1" applyBorder="1" applyAlignment="1">
      <alignment horizontal="center" vertical="center" wrapText="1"/>
    </xf>
    <xf numFmtId="164" fontId="1" fillId="0" borderId="0" xfId="0" applyNumberFormat="1" applyFont="1" applyAlignment="1">
      <alignment horizontal="center" vertical="center" wrapText="1"/>
    </xf>
    <xf numFmtId="0" fontId="13" fillId="15" borderId="0" xfId="0" applyFont="1" applyFill="1"/>
    <xf numFmtId="0" fontId="19" fillId="15" borderId="0" xfId="0" applyFont="1" applyFill="1"/>
    <xf numFmtId="0" fontId="0" fillId="15" borderId="0" xfId="0" applyFill="1"/>
    <xf numFmtId="0" fontId="2" fillId="12" borderId="7"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15" fillId="15" borderId="0" xfId="0" applyFont="1" applyFill="1"/>
    <xf numFmtId="0" fontId="2" fillId="4" borderId="7" xfId="0" applyFont="1" applyFill="1" applyBorder="1" applyAlignment="1">
      <alignment horizontal="center" vertical="center" wrapText="1"/>
    </xf>
    <xf numFmtId="0" fontId="8" fillId="12" borderId="6" xfId="0" applyFont="1" applyFill="1" applyBorder="1" applyAlignment="1">
      <alignment horizontal="left" vertical="center" wrapText="1"/>
    </xf>
    <xf numFmtId="0" fontId="2" fillId="12" borderId="6" xfId="0" applyFont="1" applyFill="1" applyBorder="1" applyAlignment="1">
      <alignment horizontal="center" vertical="center" wrapText="1"/>
    </xf>
    <xf numFmtId="0" fontId="8" fillId="12" borderId="6" xfId="0" applyFont="1" applyFill="1" applyBorder="1" applyAlignment="1">
      <alignment horizontal="center" vertical="center" wrapText="1"/>
    </xf>
    <xf numFmtId="164" fontId="2" fillId="12" borderId="6" xfId="0" applyNumberFormat="1" applyFont="1" applyFill="1" applyBorder="1" applyAlignment="1">
      <alignment horizontal="center" vertical="center" wrapText="1"/>
    </xf>
    <xf numFmtId="0" fontId="7" fillId="12" borderId="7" xfId="0" applyFont="1" applyFill="1" applyBorder="1" applyAlignment="1">
      <alignment horizontal="center" vertical="center"/>
    </xf>
    <xf numFmtId="0" fontId="8" fillId="12" borderId="7" xfId="0" applyFont="1" applyFill="1" applyBorder="1" applyAlignment="1">
      <alignment horizontal="left" vertical="center" wrapText="1"/>
    </xf>
    <xf numFmtId="164" fontId="8" fillId="12" borderId="7" xfId="0" applyNumberFormat="1" applyFont="1" applyFill="1" applyBorder="1" applyAlignment="1">
      <alignment horizontal="center" vertical="center" wrapText="1"/>
    </xf>
    <xf numFmtId="165" fontId="8" fillId="7" borderId="1" xfId="0" applyNumberFormat="1" applyFont="1" applyFill="1" applyBorder="1" applyAlignment="1">
      <alignment horizontal="center" vertical="center" wrapText="1"/>
    </xf>
    <xf numFmtId="165" fontId="8" fillId="7" borderId="4" xfId="0" applyNumberFormat="1" applyFont="1" applyFill="1" applyBorder="1" applyAlignment="1">
      <alignment horizontal="center" vertical="center" wrapText="1"/>
    </xf>
    <xf numFmtId="165" fontId="8" fillId="7" borderId="3" xfId="0" applyNumberFormat="1" applyFont="1" applyFill="1" applyBorder="1" applyAlignment="1">
      <alignment horizontal="center" vertical="center" wrapText="1"/>
    </xf>
    <xf numFmtId="165" fontId="23" fillId="13" borderId="1" xfId="0" applyNumberFormat="1" applyFont="1" applyFill="1" applyBorder="1" applyAlignment="1">
      <alignment horizontal="center" vertical="center" wrapText="1"/>
    </xf>
    <xf numFmtId="165" fontId="8" fillId="4" borderId="1" xfId="0" applyNumberFormat="1" applyFont="1" applyFill="1" applyBorder="1" applyAlignment="1">
      <alignment horizontal="center" vertical="center" wrapText="1"/>
    </xf>
    <xf numFmtId="165" fontId="23" fillId="3" borderId="1" xfId="0" applyNumberFormat="1" applyFont="1" applyFill="1" applyBorder="1" applyAlignment="1">
      <alignment horizontal="center" vertical="center" wrapText="1"/>
    </xf>
    <xf numFmtId="165" fontId="8" fillId="13" borderId="1"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164" fontId="16" fillId="2" borderId="3" xfId="0" applyNumberFormat="1" applyFont="1" applyFill="1" applyBorder="1" applyAlignment="1">
      <alignment horizontal="center" vertical="center" wrapText="1"/>
    </xf>
    <xf numFmtId="165" fontId="14" fillId="2" borderId="3" xfId="0" applyNumberFormat="1" applyFont="1" applyFill="1" applyBorder="1" applyAlignment="1">
      <alignment horizontal="center" vertical="center"/>
    </xf>
    <xf numFmtId="164" fontId="16" fillId="2" borderId="3" xfId="0" applyNumberFormat="1" applyFont="1" applyFill="1" applyBorder="1" applyAlignment="1">
      <alignment horizontal="center" vertical="center"/>
    </xf>
    <xf numFmtId="0" fontId="17" fillId="2" borderId="3" xfId="0" applyFont="1" applyFill="1" applyBorder="1" applyAlignment="1">
      <alignment horizontal="center" vertical="center" wrapText="1"/>
    </xf>
    <xf numFmtId="164" fontId="18" fillId="2" borderId="3" xfId="0" applyNumberFormat="1" applyFont="1" applyFill="1" applyBorder="1" applyAlignment="1">
      <alignment horizontal="center" vertical="center" wrapText="1"/>
    </xf>
    <xf numFmtId="0" fontId="14" fillId="2" borderId="3" xfId="0" applyFont="1" applyFill="1" applyBorder="1" applyAlignment="1">
      <alignment vertical="center" wrapText="1"/>
    </xf>
    <xf numFmtId="0" fontId="14" fillId="2" borderId="9" xfId="0" applyFont="1" applyFill="1" applyBorder="1" applyAlignment="1">
      <alignment horizontal="left" vertical="center" wrapText="1"/>
    </xf>
    <xf numFmtId="0" fontId="14" fillId="2" borderId="9" xfId="0" applyFont="1" applyFill="1" applyBorder="1" applyAlignment="1">
      <alignment vertical="center" wrapText="1"/>
    </xf>
    <xf numFmtId="0" fontId="8"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4" fontId="8" fillId="16" borderId="1" xfId="0" applyNumberFormat="1" applyFont="1" applyFill="1" applyBorder="1" applyAlignment="1">
      <alignment horizontal="center" vertical="center" wrapText="1"/>
    </xf>
    <xf numFmtId="164" fontId="8" fillId="16" borderId="3" xfId="0" applyNumberFormat="1" applyFont="1" applyFill="1" applyBorder="1" applyAlignment="1">
      <alignment horizontal="center" vertical="center" wrapText="1"/>
    </xf>
    <xf numFmtId="164" fontId="27" fillId="2" borderId="3"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5" xfId="0" applyFont="1" applyFill="1" applyBorder="1" applyAlignment="1">
      <alignment horizontal="left" vertical="center" wrapText="1"/>
    </xf>
    <xf numFmtId="0" fontId="15" fillId="2" borderId="5" xfId="0" applyFont="1" applyFill="1" applyBorder="1" applyAlignment="1">
      <alignment horizontal="center" vertical="center" wrapText="1"/>
    </xf>
    <xf numFmtId="164" fontId="14" fillId="2" borderId="5" xfId="0" applyNumberFormat="1" applyFont="1" applyFill="1" applyBorder="1" applyAlignment="1">
      <alignment horizontal="center" vertical="center" wrapText="1"/>
    </xf>
    <xf numFmtId="165" fontId="14" fillId="2" borderId="5" xfId="0" applyNumberFormat="1"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3" xfId="0" applyFont="1" applyFill="1" applyBorder="1" applyAlignment="1">
      <alignment horizontal="center" vertical="center"/>
    </xf>
    <xf numFmtId="0" fontId="27" fillId="2" borderId="3" xfId="0" applyFont="1" applyFill="1" applyBorder="1" applyAlignment="1">
      <alignment vertical="center" wrapText="1"/>
    </xf>
    <xf numFmtId="0" fontId="29" fillId="2" borderId="3" xfId="0" applyFont="1" applyFill="1" applyBorder="1" applyAlignment="1">
      <alignment horizontal="center" vertical="center" wrapText="1"/>
    </xf>
    <xf numFmtId="164" fontId="27" fillId="2" borderId="3" xfId="0" applyNumberFormat="1" applyFont="1" applyFill="1" applyBorder="1" applyAlignment="1">
      <alignment horizontal="center" vertical="center"/>
    </xf>
    <xf numFmtId="165" fontId="27" fillId="2" borderId="3" xfId="0" applyNumberFormat="1" applyFont="1" applyFill="1" applyBorder="1" applyAlignment="1">
      <alignment horizontal="center" vertical="center"/>
    </xf>
    <xf numFmtId="164" fontId="23" fillId="2" borderId="3" xfId="0" applyNumberFormat="1" applyFont="1" applyFill="1" applyBorder="1" applyAlignment="1">
      <alignment horizontal="center" vertical="center"/>
    </xf>
    <xf numFmtId="0" fontId="30" fillId="2" borderId="0" xfId="0" applyFont="1" applyFill="1"/>
    <xf numFmtId="164" fontId="28" fillId="2" borderId="3"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9"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245"/>
  <sheetViews>
    <sheetView tabSelected="1" view="pageBreakPreview" zoomScale="62" zoomScaleSheetLayoutView="62" workbookViewId="0">
      <pane ySplit="2070" topLeftCell="A1218" activePane="bottomLeft"/>
      <selection activeCell="P2" sqref="P1:T1048576"/>
      <selection pane="bottomLeft" activeCell="O73" sqref="O73"/>
    </sheetView>
  </sheetViews>
  <sheetFormatPr defaultColWidth="15.140625" defaultRowHeight="15" customHeight="1"/>
  <cols>
    <col min="1" max="1" width="7.85546875" style="1" customWidth="1"/>
    <col min="2" max="2" width="8.140625" style="1" customWidth="1"/>
    <col min="3" max="3" width="9.7109375" style="4" customWidth="1"/>
    <col min="4" max="4" width="77.5703125" style="8" customWidth="1"/>
    <col min="5" max="5" width="18.42578125" style="92" customWidth="1"/>
    <col min="6" max="6" width="20.85546875" style="1" customWidth="1"/>
    <col min="7" max="7" width="17.28515625" style="4" customWidth="1"/>
    <col min="8" max="8" width="17" style="4" customWidth="1"/>
    <col min="9" max="9" width="14.85546875" style="4" customWidth="1"/>
    <col min="10" max="10" width="15.42578125" style="4" customWidth="1"/>
    <col min="11" max="12" width="14.85546875" style="4" customWidth="1"/>
    <col min="13" max="13" width="14.7109375" style="4" customWidth="1"/>
    <col min="14" max="14" width="14.85546875" style="4" customWidth="1"/>
    <col min="15" max="15" width="16.140625" style="4" customWidth="1"/>
    <col min="16" max="16" width="17.42578125" style="135" customWidth="1"/>
    <col min="17" max="16384" width="15.140625" style="1"/>
  </cols>
  <sheetData>
    <row r="1" spans="1:16" ht="59.25" customHeight="1">
      <c r="A1" s="193" t="s">
        <v>1745</v>
      </c>
      <c r="B1" s="193"/>
      <c r="C1" s="193"/>
      <c r="D1" s="193"/>
      <c r="E1" s="193"/>
      <c r="F1" s="193"/>
      <c r="G1" s="193"/>
      <c r="H1" s="193"/>
      <c r="I1" s="193"/>
      <c r="J1" s="193"/>
      <c r="K1" s="193"/>
      <c r="L1" s="193"/>
      <c r="M1" s="193"/>
      <c r="N1" s="193"/>
      <c r="O1" s="193"/>
      <c r="P1" s="193"/>
    </row>
    <row r="2" spans="1:16" ht="18" customHeight="1">
      <c r="A2" s="2"/>
      <c r="B2" s="2"/>
      <c r="C2" s="48"/>
      <c r="D2" s="7"/>
      <c r="E2" s="84"/>
      <c r="F2" s="2"/>
      <c r="G2" s="6"/>
      <c r="H2" s="6"/>
      <c r="I2" s="47"/>
      <c r="J2" s="6"/>
      <c r="K2" s="6"/>
      <c r="L2" s="6"/>
      <c r="M2" s="191" t="s">
        <v>43</v>
      </c>
      <c r="N2" s="192"/>
      <c r="O2" s="50"/>
    </row>
    <row r="3" spans="1:16" ht="75">
      <c r="A3" s="3" t="s">
        <v>0</v>
      </c>
      <c r="B3" s="3" t="s">
        <v>15</v>
      </c>
      <c r="C3" s="3" t="s">
        <v>1</v>
      </c>
      <c r="D3" s="3" t="s">
        <v>108</v>
      </c>
      <c r="E3" s="85" t="s">
        <v>227</v>
      </c>
      <c r="F3" s="3" t="s">
        <v>228</v>
      </c>
      <c r="G3" s="3" t="s">
        <v>224</v>
      </c>
      <c r="H3" s="3" t="s">
        <v>45</v>
      </c>
      <c r="I3" s="3" t="s">
        <v>46</v>
      </c>
      <c r="J3" s="3" t="s">
        <v>47</v>
      </c>
      <c r="K3" s="3" t="s">
        <v>48</v>
      </c>
      <c r="L3" s="3" t="s">
        <v>2</v>
      </c>
      <c r="M3" s="51" t="s">
        <v>3</v>
      </c>
      <c r="N3" s="39" t="s">
        <v>4</v>
      </c>
      <c r="O3" s="52" t="s">
        <v>229</v>
      </c>
      <c r="P3" s="52" t="s">
        <v>219</v>
      </c>
    </row>
    <row r="4" spans="1:16" s="15" customFormat="1" ht="20.25">
      <c r="A4" s="14"/>
      <c r="B4" s="98">
        <f>B5+B6+B7</f>
        <v>1136</v>
      </c>
      <c r="C4" s="14"/>
      <c r="D4" s="45" t="s">
        <v>31</v>
      </c>
      <c r="E4" s="86"/>
      <c r="F4" s="14"/>
      <c r="G4" s="150">
        <f t="shared" ref="G4:N4" si="0">G5+G6+G7</f>
        <v>301951.364</v>
      </c>
      <c r="H4" s="150">
        <f t="shared" si="0"/>
        <v>139698.36799999999</v>
      </c>
      <c r="I4" s="150">
        <f t="shared" si="0"/>
        <v>34090.562000000005</v>
      </c>
      <c r="J4" s="150">
        <f t="shared" si="0"/>
        <v>35449.472999999998</v>
      </c>
      <c r="K4" s="150">
        <f t="shared" si="0"/>
        <v>23739.659000000007</v>
      </c>
      <c r="L4" s="150">
        <f t="shared" si="0"/>
        <v>35304.987000000001</v>
      </c>
      <c r="M4" s="151">
        <f t="shared" si="0"/>
        <v>21168.204999999998</v>
      </c>
      <c r="N4" s="152">
        <f t="shared" si="0"/>
        <v>12182.162</v>
      </c>
      <c r="O4" s="53"/>
      <c r="P4" s="54"/>
    </row>
    <row r="5" spans="1:16" s="108" customFormat="1" ht="22.5">
      <c r="A5" s="102"/>
      <c r="B5" s="103">
        <f>B8+B83+B110+B164+B169+B191+B173+B186+B184</f>
        <v>209</v>
      </c>
      <c r="C5" s="102"/>
      <c r="D5" s="104" t="s">
        <v>222</v>
      </c>
      <c r="E5" s="105"/>
      <c r="F5" s="102"/>
      <c r="G5" s="153">
        <f t="shared" ref="G5:N5" si="1">G8+G83+G110+G164+G169+G173+G186+G191+G184</f>
        <v>58223.403000000006</v>
      </c>
      <c r="H5" s="153">
        <f t="shared" si="1"/>
        <v>26474.752000000004</v>
      </c>
      <c r="I5" s="153">
        <f t="shared" si="1"/>
        <v>0</v>
      </c>
      <c r="J5" s="153">
        <f t="shared" si="1"/>
        <v>16292.921999999999</v>
      </c>
      <c r="K5" s="153">
        <f t="shared" si="1"/>
        <v>200</v>
      </c>
      <c r="L5" s="153">
        <f t="shared" si="1"/>
        <v>7551.0969999999998</v>
      </c>
      <c r="M5" s="153">
        <f t="shared" si="1"/>
        <v>5573.6089999999995</v>
      </c>
      <c r="N5" s="153">
        <f t="shared" si="1"/>
        <v>2131.0229999999997</v>
      </c>
      <c r="O5" s="106"/>
      <c r="P5" s="107"/>
    </row>
    <row r="6" spans="1:16" s="44" customFormat="1" ht="22.5">
      <c r="A6" s="41"/>
      <c r="B6" s="99">
        <f>B298+B391+B431+B510+B570+B631+B687+B766+B850+B892+B1009+B1051+B1135+B1180+B1205+B275+B227+B342+B737+B980</f>
        <v>672</v>
      </c>
      <c r="C6" s="42"/>
      <c r="D6" s="43" t="s">
        <v>223</v>
      </c>
      <c r="E6" s="87"/>
      <c r="F6" s="41"/>
      <c r="G6" s="154">
        <f t="shared" ref="G6:N6" si="2">G227+G275+G298+G391+G342+G431+G510+G570+G631+G687+G737+G766+G850+G892+G980+G1009+G1051+G1135+G1180+G1205</f>
        <v>170567.88399999999</v>
      </c>
      <c r="H6" s="154">
        <f t="shared" si="2"/>
        <v>79470.462</v>
      </c>
      <c r="I6" s="154">
        <f t="shared" si="2"/>
        <v>33632.387000000002</v>
      </c>
      <c r="J6" s="154">
        <f t="shared" si="2"/>
        <v>19156.550999999996</v>
      </c>
      <c r="K6" s="154">
        <f t="shared" si="2"/>
        <v>25.431000000000001</v>
      </c>
      <c r="L6" s="154">
        <f t="shared" si="2"/>
        <v>18931.127</v>
      </c>
      <c r="M6" s="154">
        <f t="shared" si="2"/>
        <v>11326.821999999998</v>
      </c>
      <c r="N6" s="154">
        <f t="shared" si="2"/>
        <v>8025.121000000001</v>
      </c>
      <c r="O6" s="37"/>
      <c r="P6" s="55"/>
    </row>
    <row r="7" spans="1:16" s="97" customFormat="1" ht="22.5">
      <c r="A7" s="93"/>
      <c r="B7" s="94">
        <f>B335+B417+B422+B505+B608+B616+B676+B682+B695+B700+B718+B732+B803+B816+B820+B829+B846+B917+B920+B928+B932+B943+B953+B965+B975+B1044+B1119+B1127+B938+B272+B380+B747+B808+B881+B871+B960+B1167+B1117</f>
        <v>255</v>
      </c>
      <c r="C7" s="94"/>
      <c r="D7" s="95" t="s">
        <v>221</v>
      </c>
      <c r="E7" s="100"/>
      <c r="F7" s="94"/>
      <c r="G7" s="155">
        <f t="shared" ref="G7:N7" si="3">G335+G417+G422+G505+G608+G616+G676+G682+G695+G700+G718+G732+G803+G816+G820+G829+G846+G917+G920+G928+G932+G943+G953+G965+G975+G1044+G1119+G1127+G938+G272+G380+G747+G808+G871+G881+G960+G1117+G1167</f>
        <v>73160.07699999999</v>
      </c>
      <c r="H7" s="155">
        <f t="shared" si="3"/>
        <v>33753.153999999988</v>
      </c>
      <c r="I7" s="155">
        <f t="shared" si="3"/>
        <v>458.17500000000001</v>
      </c>
      <c r="J7" s="155">
        <f t="shared" si="3"/>
        <v>0</v>
      </c>
      <c r="K7" s="155">
        <f t="shared" si="3"/>
        <v>23514.228000000006</v>
      </c>
      <c r="L7" s="155">
        <f t="shared" si="3"/>
        <v>8822.7630000000008</v>
      </c>
      <c r="M7" s="155">
        <f t="shared" si="3"/>
        <v>4267.7740000000003</v>
      </c>
      <c r="N7" s="155">
        <f t="shared" si="3"/>
        <v>2026.0180000000003</v>
      </c>
      <c r="O7" s="101"/>
      <c r="P7" s="96"/>
    </row>
    <row r="8" spans="1:16" s="116" customFormat="1" ht="20.25">
      <c r="A8" s="117"/>
      <c r="B8" s="118">
        <v>74</v>
      </c>
      <c r="C8" s="117"/>
      <c r="D8" s="111" t="s">
        <v>6</v>
      </c>
      <c r="E8" s="112"/>
      <c r="F8" s="113"/>
      <c r="G8" s="156">
        <f>SUM(G9:G82)</f>
        <v>24491.784000000007</v>
      </c>
      <c r="H8" s="156">
        <f t="shared" ref="H8:N8" si="4">SUM(H9:H82)</f>
        <v>10979.445000000003</v>
      </c>
      <c r="I8" s="156">
        <f t="shared" si="4"/>
        <v>0</v>
      </c>
      <c r="J8" s="156">
        <f t="shared" si="4"/>
        <v>5362.7759999999989</v>
      </c>
      <c r="K8" s="156">
        <f t="shared" si="4"/>
        <v>200</v>
      </c>
      <c r="L8" s="156">
        <f t="shared" si="4"/>
        <v>4587.183</v>
      </c>
      <c r="M8" s="156">
        <f t="shared" si="4"/>
        <v>2642.3430000000003</v>
      </c>
      <c r="N8" s="156">
        <f t="shared" si="4"/>
        <v>720.03699999999981</v>
      </c>
      <c r="O8" s="115"/>
      <c r="P8" s="119"/>
    </row>
    <row r="9" spans="1:16" s="132" customFormat="1" ht="56.25">
      <c r="A9" s="58">
        <v>1</v>
      </c>
      <c r="B9" s="58">
        <v>1</v>
      </c>
      <c r="C9" s="58">
        <v>608</v>
      </c>
      <c r="D9" s="59" t="s">
        <v>1685</v>
      </c>
      <c r="E9" s="157" t="s">
        <v>44</v>
      </c>
      <c r="F9" s="58" t="s">
        <v>230</v>
      </c>
      <c r="G9" s="60">
        <v>214.38</v>
      </c>
      <c r="H9" s="60">
        <v>107.19</v>
      </c>
      <c r="I9" s="60">
        <v>0</v>
      </c>
      <c r="J9" s="60">
        <v>37.19</v>
      </c>
      <c r="K9" s="60">
        <v>0</v>
      </c>
      <c r="L9" s="60">
        <v>0</v>
      </c>
      <c r="M9" s="60">
        <v>70</v>
      </c>
      <c r="N9" s="60">
        <v>0</v>
      </c>
      <c r="O9" s="61">
        <v>32.652299654818542</v>
      </c>
      <c r="P9" s="158">
        <v>29</v>
      </c>
    </row>
    <row r="10" spans="1:16" s="132" customFormat="1" ht="77.25" customHeight="1">
      <c r="A10" s="58">
        <f>A9+1</f>
        <v>2</v>
      </c>
      <c r="B10" s="58">
        <f>B9+1</f>
        <v>2</v>
      </c>
      <c r="C10" s="58">
        <v>919</v>
      </c>
      <c r="D10" s="59" t="s">
        <v>1478</v>
      </c>
      <c r="E10" s="157" t="s">
        <v>44</v>
      </c>
      <c r="F10" s="58" t="s">
        <v>617</v>
      </c>
      <c r="G10" s="60">
        <v>199.4</v>
      </c>
      <c r="H10" s="60">
        <v>99.7</v>
      </c>
      <c r="I10" s="60">
        <v>0</v>
      </c>
      <c r="J10" s="60">
        <v>57.1</v>
      </c>
      <c r="K10" s="60">
        <v>0</v>
      </c>
      <c r="L10" s="60">
        <v>20</v>
      </c>
      <c r="M10" s="60">
        <v>22.6</v>
      </c>
      <c r="N10" s="60">
        <v>0</v>
      </c>
      <c r="O10" s="61">
        <v>21.36409227683049</v>
      </c>
      <c r="P10" s="158">
        <v>29</v>
      </c>
    </row>
    <row r="11" spans="1:16" s="132" customFormat="1" ht="37.5">
      <c r="A11" s="58">
        <f>A10+1</f>
        <v>3</v>
      </c>
      <c r="B11" s="58">
        <f>B10+1</f>
        <v>3</v>
      </c>
      <c r="C11" s="58">
        <v>1440</v>
      </c>
      <c r="D11" s="59" t="s">
        <v>1669</v>
      </c>
      <c r="E11" s="157" t="s">
        <v>44</v>
      </c>
      <c r="F11" s="58" t="s">
        <v>230</v>
      </c>
      <c r="G11" s="60">
        <v>480.46199999999999</v>
      </c>
      <c r="H11" s="60">
        <v>154</v>
      </c>
      <c r="I11" s="60">
        <v>0</v>
      </c>
      <c r="J11" s="60">
        <v>169.09100000000001</v>
      </c>
      <c r="K11" s="60">
        <v>0</v>
      </c>
      <c r="L11" s="60">
        <v>40</v>
      </c>
      <c r="M11" s="60">
        <v>67.319000000000003</v>
      </c>
      <c r="N11" s="60">
        <v>50.052</v>
      </c>
      <c r="O11" s="61">
        <v>32.754099179539701</v>
      </c>
      <c r="P11" s="158">
        <v>29.333333333333332</v>
      </c>
    </row>
    <row r="12" spans="1:16" s="132" customFormat="1" ht="54.75" customHeight="1">
      <c r="A12" s="58">
        <f t="shared" ref="A12:A76" si="5">A11+1</f>
        <v>4</v>
      </c>
      <c r="B12" s="58">
        <f t="shared" ref="B12:B76" si="6">B11+1</f>
        <v>4</v>
      </c>
      <c r="C12" s="58">
        <v>1696</v>
      </c>
      <c r="D12" s="59" t="s">
        <v>1664</v>
      </c>
      <c r="E12" s="157" t="s">
        <v>44</v>
      </c>
      <c r="F12" s="58" t="s">
        <v>230</v>
      </c>
      <c r="G12" s="60">
        <v>359.7</v>
      </c>
      <c r="H12" s="60">
        <v>179.85</v>
      </c>
      <c r="I12" s="60">
        <v>0</v>
      </c>
      <c r="J12" s="60">
        <v>105.822</v>
      </c>
      <c r="K12" s="60">
        <v>0</v>
      </c>
      <c r="L12" s="60">
        <v>8</v>
      </c>
      <c r="M12" s="60">
        <v>32</v>
      </c>
      <c r="N12" s="60">
        <v>34.027999999999999</v>
      </c>
      <c r="O12" s="61">
        <v>20.580483736447039</v>
      </c>
      <c r="P12" s="158">
        <v>30</v>
      </c>
    </row>
    <row r="13" spans="1:16" s="132" customFormat="1" ht="51" customHeight="1">
      <c r="A13" s="58">
        <f t="shared" si="5"/>
        <v>5</v>
      </c>
      <c r="B13" s="58">
        <f t="shared" si="6"/>
        <v>5</v>
      </c>
      <c r="C13" s="58">
        <v>1754</v>
      </c>
      <c r="D13" s="59" t="s">
        <v>1668</v>
      </c>
      <c r="E13" s="157" t="s">
        <v>44</v>
      </c>
      <c r="F13" s="58" t="s">
        <v>230</v>
      </c>
      <c r="G13" s="60">
        <v>499.89</v>
      </c>
      <c r="H13" s="60">
        <v>198.49</v>
      </c>
      <c r="I13" s="60">
        <v>0</v>
      </c>
      <c r="J13" s="60">
        <v>200</v>
      </c>
      <c r="K13" s="60">
        <v>0</v>
      </c>
      <c r="L13" s="60">
        <v>0</v>
      </c>
      <c r="M13" s="60">
        <v>101.4</v>
      </c>
      <c r="N13" s="60">
        <v>0</v>
      </c>
      <c r="O13" s="61">
        <v>20.28446258176799</v>
      </c>
      <c r="P13" s="158">
        <v>31</v>
      </c>
    </row>
    <row r="14" spans="1:16" s="132" customFormat="1" ht="56.25">
      <c r="A14" s="58">
        <f t="shared" si="5"/>
        <v>6</v>
      </c>
      <c r="B14" s="58">
        <f t="shared" si="6"/>
        <v>6</v>
      </c>
      <c r="C14" s="58">
        <v>1762</v>
      </c>
      <c r="D14" s="59" t="s">
        <v>1686</v>
      </c>
      <c r="E14" s="157" t="s">
        <v>44</v>
      </c>
      <c r="F14" s="58" t="s">
        <v>230</v>
      </c>
      <c r="G14" s="60">
        <v>80</v>
      </c>
      <c r="H14" s="60">
        <v>31.9</v>
      </c>
      <c r="I14" s="60">
        <v>0</v>
      </c>
      <c r="J14" s="60">
        <v>31.9</v>
      </c>
      <c r="K14" s="60">
        <v>0</v>
      </c>
      <c r="L14" s="60">
        <v>0</v>
      </c>
      <c r="M14" s="60">
        <v>16.2</v>
      </c>
      <c r="N14" s="60">
        <v>0</v>
      </c>
      <c r="O14" s="61">
        <v>20.25</v>
      </c>
      <c r="P14" s="158">
        <v>30.666666666666668</v>
      </c>
    </row>
    <row r="15" spans="1:16" s="132" customFormat="1" ht="37.5">
      <c r="A15" s="58">
        <f t="shared" si="5"/>
        <v>7</v>
      </c>
      <c r="B15" s="58">
        <f t="shared" si="6"/>
        <v>7</v>
      </c>
      <c r="C15" s="58">
        <v>2091</v>
      </c>
      <c r="D15" s="59" t="s">
        <v>1665</v>
      </c>
      <c r="E15" s="157" t="s">
        <v>44</v>
      </c>
      <c r="F15" s="58" t="s">
        <v>230</v>
      </c>
      <c r="G15" s="60">
        <v>497.83600000000001</v>
      </c>
      <c r="H15" s="60">
        <v>200</v>
      </c>
      <c r="I15" s="60">
        <v>0</v>
      </c>
      <c r="J15" s="60">
        <v>207.33600000000001</v>
      </c>
      <c r="K15" s="60">
        <v>0</v>
      </c>
      <c r="L15" s="60">
        <v>0</v>
      </c>
      <c r="M15" s="60">
        <v>90.5</v>
      </c>
      <c r="N15" s="60">
        <v>0</v>
      </c>
      <c r="O15" s="61">
        <v>18.178677315421144</v>
      </c>
      <c r="P15" s="158">
        <v>29</v>
      </c>
    </row>
    <row r="16" spans="1:16" s="132" customFormat="1" ht="43.5" customHeight="1">
      <c r="A16" s="58">
        <f t="shared" si="5"/>
        <v>8</v>
      </c>
      <c r="B16" s="58">
        <f t="shared" si="6"/>
        <v>8</v>
      </c>
      <c r="C16" s="58">
        <v>2096</v>
      </c>
      <c r="D16" s="59" t="s">
        <v>1684</v>
      </c>
      <c r="E16" s="157" t="s">
        <v>44</v>
      </c>
      <c r="F16" s="58" t="s">
        <v>230</v>
      </c>
      <c r="G16" s="60">
        <v>200.33099999999999</v>
      </c>
      <c r="H16" s="60">
        <v>70</v>
      </c>
      <c r="I16" s="60">
        <v>0</v>
      </c>
      <c r="J16" s="60">
        <v>73.450999999999993</v>
      </c>
      <c r="K16" s="60">
        <v>0</v>
      </c>
      <c r="L16" s="60">
        <v>0</v>
      </c>
      <c r="M16" s="60">
        <v>43</v>
      </c>
      <c r="N16" s="60">
        <v>13.88</v>
      </c>
      <c r="O16" s="61">
        <v>28.393009569163034</v>
      </c>
      <c r="P16" s="158">
        <v>29.333333333333332</v>
      </c>
    </row>
    <row r="17" spans="1:16" s="132" customFormat="1" ht="85.5" customHeight="1">
      <c r="A17" s="58">
        <f t="shared" si="5"/>
        <v>9</v>
      </c>
      <c r="B17" s="58">
        <f t="shared" si="6"/>
        <v>9</v>
      </c>
      <c r="C17" s="58">
        <v>2188</v>
      </c>
      <c r="D17" s="59" t="s">
        <v>1670</v>
      </c>
      <c r="E17" s="157" t="s">
        <v>44</v>
      </c>
      <c r="F17" s="58" t="s">
        <v>230</v>
      </c>
      <c r="G17" s="60">
        <v>98.55</v>
      </c>
      <c r="H17" s="60">
        <v>49.274999999999999</v>
      </c>
      <c r="I17" s="60">
        <v>0</v>
      </c>
      <c r="J17" s="60">
        <v>29.565000000000001</v>
      </c>
      <c r="K17" s="60">
        <v>0</v>
      </c>
      <c r="L17" s="60">
        <v>19.71</v>
      </c>
      <c r="M17" s="60">
        <v>0</v>
      </c>
      <c r="N17" s="60">
        <v>0</v>
      </c>
      <c r="O17" s="61">
        <v>20</v>
      </c>
      <c r="P17" s="158">
        <v>29.666666666666668</v>
      </c>
    </row>
    <row r="18" spans="1:16" s="132" customFormat="1" ht="75">
      <c r="A18" s="58">
        <f t="shared" si="5"/>
        <v>10</v>
      </c>
      <c r="B18" s="58">
        <f t="shared" si="6"/>
        <v>10</v>
      </c>
      <c r="C18" s="58">
        <v>2420</v>
      </c>
      <c r="D18" s="59" t="s">
        <v>1671</v>
      </c>
      <c r="E18" s="157" t="s">
        <v>44</v>
      </c>
      <c r="F18" s="58" t="s">
        <v>230</v>
      </c>
      <c r="G18" s="60">
        <v>499.98700000000002</v>
      </c>
      <c r="H18" s="60">
        <v>199</v>
      </c>
      <c r="I18" s="60">
        <v>0</v>
      </c>
      <c r="J18" s="60">
        <v>190.41300000000001</v>
      </c>
      <c r="K18" s="60">
        <v>0</v>
      </c>
      <c r="L18" s="60">
        <v>19.831</v>
      </c>
      <c r="M18" s="60">
        <v>90</v>
      </c>
      <c r="N18" s="60">
        <v>0.74299999999999999</v>
      </c>
      <c r="O18" s="61">
        <v>22.115374999749992</v>
      </c>
      <c r="P18" s="158">
        <v>29</v>
      </c>
    </row>
    <row r="19" spans="1:16" s="132" customFormat="1" ht="63" customHeight="1">
      <c r="A19" s="58">
        <f t="shared" si="5"/>
        <v>11</v>
      </c>
      <c r="B19" s="58">
        <f t="shared" si="6"/>
        <v>11</v>
      </c>
      <c r="C19" s="58">
        <v>2448</v>
      </c>
      <c r="D19" s="59" t="s">
        <v>1683</v>
      </c>
      <c r="E19" s="157" t="s">
        <v>44</v>
      </c>
      <c r="F19" s="58" t="s">
        <v>230</v>
      </c>
      <c r="G19" s="60">
        <v>293</v>
      </c>
      <c r="H19" s="60">
        <v>146.5</v>
      </c>
      <c r="I19" s="60">
        <v>0</v>
      </c>
      <c r="J19" s="60">
        <v>87.606999999999999</v>
      </c>
      <c r="K19" s="60">
        <v>0</v>
      </c>
      <c r="L19" s="60">
        <v>58.893000000000001</v>
      </c>
      <c r="M19" s="60">
        <v>0</v>
      </c>
      <c r="N19" s="60">
        <v>0</v>
      </c>
      <c r="O19" s="61">
        <v>20.100000000000001</v>
      </c>
      <c r="P19" s="158">
        <v>29</v>
      </c>
    </row>
    <row r="20" spans="1:16" s="132" customFormat="1" ht="37.5">
      <c r="A20" s="58">
        <f t="shared" si="5"/>
        <v>12</v>
      </c>
      <c r="B20" s="58">
        <f t="shared" si="6"/>
        <v>12</v>
      </c>
      <c r="C20" s="58">
        <v>2632</v>
      </c>
      <c r="D20" s="59" t="s">
        <v>1678</v>
      </c>
      <c r="E20" s="157" t="s">
        <v>44</v>
      </c>
      <c r="F20" s="58" t="s">
        <v>230</v>
      </c>
      <c r="G20" s="60">
        <v>400</v>
      </c>
      <c r="H20" s="60">
        <v>200</v>
      </c>
      <c r="I20" s="60">
        <v>0</v>
      </c>
      <c r="J20" s="60">
        <v>116.46299999999999</v>
      </c>
      <c r="K20" s="60">
        <v>0</v>
      </c>
      <c r="L20" s="60">
        <v>62.445</v>
      </c>
      <c r="M20" s="60">
        <v>0</v>
      </c>
      <c r="N20" s="60">
        <v>21.091999999999999</v>
      </c>
      <c r="O20" s="61">
        <v>20.884250000000002</v>
      </c>
      <c r="P20" s="158">
        <v>30.666666666666668</v>
      </c>
    </row>
    <row r="21" spans="1:16" s="132" customFormat="1" ht="37.5">
      <c r="A21" s="58">
        <f t="shared" si="5"/>
        <v>13</v>
      </c>
      <c r="B21" s="58">
        <f t="shared" si="6"/>
        <v>13</v>
      </c>
      <c r="C21" s="58">
        <v>119</v>
      </c>
      <c r="D21" s="59" t="s">
        <v>1681</v>
      </c>
      <c r="E21" s="157" t="s">
        <v>616</v>
      </c>
      <c r="F21" s="58" t="s">
        <v>618</v>
      </c>
      <c r="G21" s="60">
        <v>437.78100000000001</v>
      </c>
      <c r="H21" s="60">
        <v>197.00200000000001</v>
      </c>
      <c r="I21" s="60">
        <v>0</v>
      </c>
      <c r="J21" s="60">
        <v>151.03399999999999</v>
      </c>
      <c r="K21" s="60">
        <v>0</v>
      </c>
      <c r="L21" s="60">
        <v>9.4209999999999994</v>
      </c>
      <c r="M21" s="60">
        <v>60</v>
      </c>
      <c r="N21" s="60">
        <v>20.324000000000002</v>
      </c>
      <c r="O21" s="61">
        <v>20.499976015404961</v>
      </c>
      <c r="P21" s="158">
        <v>28.666666666666668</v>
      </c>
    </row>
    <row r="22" spans="1:16" s="132" customFormat="1" ht="37.5">
      <c r="A22" s="58">
        <f t="shared" si="5"/>
        <v>14</v>
      </c>
      <c r="B22" s="58">
        <f t="shared" si="6"/>
        <v>14</v>
      </c>
      <c r="C22" s="58">
        <v>186</v>
      </c>
      <c r="D22" s="59" t="s">
        <v>1679</v>
      </c>
      <c r="E22" s="157" t="s">
        <v>616</v>
      </c>
      <c r="F22" s="58" t="s">
        <v>230</v>
      </c>
      <c r="G22" s="60">
        <v>191.166</v>
      </c>
      <c r="H22" s="60">
        <v>95.582999999999998</v>
      </c>
      <c r="I22" s="60">
        <v>0</v>
      </c>
      <c r="J22" s="60">
        <v>35.32</v>
      </c>
      <c r="K22" s="60">
        <v>0</v>
      </c>
      <c r="L22" s="60">
        <v>12</v>
      </c>
      <c r="M22" s="60">
        <v>48.262999999999998</v>
      </c>
      <c r="N22" s="60">
        <v>0</v>
      </c>
      <c r="O22" s="61">
        <v>31.523911155749452</v>
      </c>
      <c r="P22" s="158">
        <v>28.666666666666668</v>
      </c>
    </row>
    <row r="23" spans="1:16" s="132" customFormat="1" ht="56.25">
      <c r="A23" s="58">
        <f t="shared" si="5"/>
        <v>15</v>
      </c>
      <c r="B23" s="58">
        <f t="shared" si="6"/>
        <v>15</v>
      </c>
      <c r="C23" s="58">
        <v>1248</v>
      </c>
      <c r="D23" s="59" t="s">
        <v>1672</v>
      </c>
      <c r="E23" s="157" t="s">
        <v>616</v>
      </c>
      <c r="F23" s="58" t="s">
        <v>230</v>
      </c>
      <c r="G23" s="60">
        <v>499.65199999999999</v>
      </c>
      <c r="H23" s="60">
        <v>200</v>
      </c>
      <c r="I23" s="60">
        <v>0</v>
      </c>
      <c r="J23" s="60">
        <v>194.72399999999999</v>
      </c>
      <c r="K23" s="60">
        <v>0</v>
      </c>
      <c r="L23" s="60">
        <v>44.837000000000003</v>
      </c>
      <c r="M23" s="60">
        <v>23.2</v>
      </c>
      <c r="N23" s="60">
        <v>36.890999999999998</v>
      </c>
      <c r="O23" s="61">
        <v>21.000216150440707</v>
      </c>
      <c r="P23" s="158">
        <v>31.666666666666668</v>
      </c>
    </row>
    <row r="24" spans="1:16" s="132" customFormat="1" ht="37.5">
      <c r="A24" s="58">
        <f t="shared" si="5"/>
        <v>16</v>
      </c>
      <c r="B24" s="58">
        <f t="shared" si="6"/>
        <v>16</v>
      </c>
      <c r="C24" s="58">
        <v>1367</v>
      </c>
      <c r="D24" s="59" t="s">
        <v>1673</v>
      </c>
      <c r="E24" s="157" t="s">
        <v>616</v>
      </c>
      <c r="F24" s="58" t="s">
        <v>230</v>
      </c>
      <c r="G24" s="60">
        <v>230</v>
      </c>
      <c r="H24" s="60">
        <v>115</v>
      </c>
      <c r="I24" s="60">
        <v>0</v>
      </c>
      <c r="J24" s="60">
        <v>69</v>
      </c>
      <c r="K24" s="60">
        <v>0</v>
      </c>
      <c r="L24" s="60">
        <v>46</v>
      </c>
      <c r="M24" s="60">
        <v>0</v>
      </c>
      <c r="N24" s="60">
        <v>0</v>
      </c>
      <c r="O24" s="61">
        <v>20</v>
      </c>
      <c r="P24" s="158">
        <v>29.666666666666668</v>
      </c>
    </row>
    <row r="25" spans="1:16" s="132" customFormat="1" ht="56.25">
      <c r="A25" s="58">
        <f t="shared" si="5"/>
        <v>17</v>
      </c>
      <c r="B25" s="58">
        <f t="shared" si="6"/>
        <v>17</v>
      </c>
      <c r="C25" s="58">
        <v>1380</v>
      </c>
      <c r="D25" s="59" t="s">
        <v>1663</v>
      </c>
      <c r="E25" s="157" t="s">
        <v>616</v>
      </c>
      <c r="F25" s="58" t="s">
        <v>230</v>
      </c>
      <c r="G25" s="60">
        <v>218.35400000000001</v>
      </c>
      <c r="H25" s="60">
        <v>109</v>
      </c>
      <c r="I25" s="60">
        <v>0</v>
      </c>
      <c r="J25" s="60">
        <v>64.915000000000006</v>
      </c>
      <c r="K25" s="60">
        <v>0</v>
      </c>
      <c r="L25" s="60">
        <v>23</v>
      </c>
      <c r="M25" s="60">
        <v>0</v>
      </c>
      <c r="N25" s="60">
        <v>21.439</v>
      </c>
      <c r="O25" s="61">
        <v>20.351814026763879</v>
      </c>
      <c r="P25" s="158">
        <v>28.666666666666668</v>
      </c>
    </row>
    <row r="26" spans="1:16" s="132" customFormat="1" ht="56.25">
      <c r="A26" s="58">
        <f t="shared" si="5"/>
        <v>18</v>
      </c>
      <c r="B26" s="58">
        <f t="shared" si="6"/>
        <v>18</v>
      </c>
      <c r="C26" s="58">
        <v>1381</v>
      </c>
      <c r="D26" s="59" t="s">
        <v>1666</v>
      </c>
      <c r="E26" s="157" t="s">
        <v>616</v>
      </c>
      <c r="F26" s="58" t="s">
        <v>230</v>
      </c>
      <c r="G26" s="60">
        <v>473.5</v>
      </c>
      <c r="H26" s="60">
        <v>200</v>
      </c>
      <c r="I26" s="60">
        <v>0</v>
      </c>
      <c r="J26" s="60">
        <v>183.5</v>
      </c>
      <c r="K26" s="60">
        <v>0</v>
      </c>
      <c r="L26" s="60">
        <v>45</v>
      </c>
      <c r="M26" s="60">
        <v>0</v>
      </c>
      <c r="N26" s="60">
        <v>45</v>
      </c>
      <c r="O26" s="61">
        <v>19.00739176346357</v>
      </c>
      <c r="P26" s="158">
        <v>29.666666666666668</v>
      </c>
    </row>
    <row r="27" spans="1:16" s="132" customFormat="1" ht="39.75" customHeight="1">
      <c r="A27" s="58">
        <f t="shared" si="5"/>
        <v>19</v>
      </c>
      <c r="B27" s="58">
        <f t="shared" si="6"/>
        <v>19</v>
      </c>
      <c r="C27" s="58">
        <v>1512</v>
      </c>
      <c r="D27" s="59" t="s">
        <v>1677</v>
      </c>
      <c r="E27" s="157" t="s">
        <v>616</v>
      </c>
      <c r="F27" s="58" t="s">
        <v>230</v>
      </c>
      <c r="G27" s="60">
        <v>499.5</v>
      </c>
      <c r="H27" s="60">
        <v>200</v>
      </c>
      <c r="I27" s="60">
        <v>0</v>
      </c>
      <c r="J27" s="60">
        <v>209.572</v>
      </c>
      <c r="K27" s="60">
        <v>0</v>
      </c>
      <c r="L27" s="60">
        <v>32.950000000000003</v>
      </c>
      <c r="M27" s="60">
        <v>20</v>
      </c>
      <c r="N27" s="60">
        <v>36.978000000000002</v>
      </c>
      <c r="O27" s="61">
        <v>18.003603603603601</v>
      </c>
      <c r="P27" s="158">
        <v>28.666666666666668</v>
      </c>
    </row>
    <row r="28" spans="1:16" s="132" customFormat="1" ht="56.25">
      <c r="A28" s="58">
        <f t="shared" si="5"/>
        <v>20</v>
      </c>
      <c r="B28" s="58">
        <f t="shared" si="6"/>
        <v>20</v>
      </c>
      <c r="C28" s="58">
        <v>2287</v>
      </c>
      <c r="D28" s="59" t="s">
        <v>1680</v>
      </c>
      <c r="E28" s="157" t="s">
        <v>616</v>
      </c>
      <c r="F28" s="58" t="s">
        <v>230</v>
      </c>
      <c r="G28" s="60">
        <v>434.86799999999999</v>
      </c>
      <c r="H28" s="60">
        <v>200</v>
      </c>
      <c r="I28" s="60">
        <v>0</v>
      </c>
      <c r="J28" s="60">
        <v>143.49</v>
      </c>
      <c r="K28" s="60">
        <v>0</v>
      </c>
      <c r="L28" s="60">
        <v>74.863</v>
      </c>
      <c r="M28" s="60">
        <v>0</v>
      </c>
      <c r="N28" s="60">
        <v>16.515000000000001</v>
      </c>
      <c r="O28" s="61">
        <v>21.012813083510398</v>
      </c>
      <c r="P28" s="158">
        <v>28.666666666666668</v>
      </c>
    </row>
    <row r="29" spans="1:16" s="132" customFormat="1" ht="37.5">
      <c r="A29" s="58">
        <f t="shared" si="5"/>
        <v>21</v>
      </c>
      <c r="B29" s="58">
        <f t="shared" si="6"/>
        <v>21</v>
      </c>
      <c r="C29" s="58">
        <v>2410</v>
      </c>
      <c r="D29" s="59" t="s">
        <v>1682</v>
      </c>
      <c r="E29" s="157" t="s">
        <v>616</v>
      </c>
      <c r="F29" s="58" t="s">
        <v>617</v>
      </c>
      <c r="G29" s="60">
        <v>299.74200000000002</v>
      </c>
      <c r="H29" s="60">
        <v>140</v>
      </c>
      <c r="I29" s="60">
        <v>0</v>
      </c>
      <c r="J29" s="60">
        <v>104</v>
      </c>
      <c r="K29" s="60">
        <v>0</v>
      </c>
      <c r="L29" s="60">
        <v>30</v>
      </c>
      <c r="M29" s="60">
        <v>25.742000000000001</v>
      </c>
      <c r="N29" s="60">
        <v>0</v>
      </c>
      <c r="O29" s="61">
        <v>18.596659794089586</v>
      </c>
      <c r="P29" s="158">
        <v>29.333333333333332</v>
      </c>
    </row>
    <row r="30" spans="1:16" s="132" customFormat="1" ht="47.25" customHeight="1">
      <c r="A30" s="58">
        <f t="shared" si="5"/>
        <v>22</v>
      </c>
      <c r="B30" s="58">
        <f t="shared" si="6"/>
        <v>22</v>
      </c>
      <c r="C30" s="58">
        <v>2464</v>
      </c>
      <c r="D30" s="59" t="s">
        <v>1676</v>
      </c>
      <c r="E30" s="157" t="s">
        <v>616</v>
      </c>
      <c r="F30" s="58" t="s">
        <v>230</v>
      </c>
      <c r="G30" s="60">
        <v>341.21600000000001</v>
      </c>
      <c r="H30" s="60">
        <v>154.316</v>
      </c>
      <c r="I30" s="60">
        <v>0</v>
      </c>
      <c r="J30" s="60">
        <v>108.4</v>
      </c>
      <c r="K30" s="60">
        <v>0</v>
      </c>
      <c r="L30" s="60">
        <v>23.481999999999999</v>
      </c>
      <c r="M30" s="60">
        <v>20</v>
      </c>
      <c r="N30" s="60">
        <v>35.018000000000001</v>
      </c>
      <c r="O30" s="61">
        <v>23.005955172090406</v>
      </c>
      <c r="P30" s="158">
        <v>29.333333333333332</v>
      </c>
    </row>
    <row r="31" spans="1:16" s="132" customFormat="1" ht="37.5">
      <c r="A31" s="58">
        <f t="shared" si="5"/>
        <v>23</v>
      </c>
      <c r="B31" s="58">
        <f t="shared" si="6"/>
        <v>23</v>
      </c>
      <c r="C31" s="58">
        <v>2502</v>
      </c>
      <c r="D31" s="59" t="s">
        <v>1674</v>
      </c>
      <c r="E31" s="157" t="s">
        <v>616</v>
      </c>
      <c r="F31" s="58" t="s">
        <v>230</v>
      </c>
      <c r="G31" s="60">
        <v>350</v>
      </c>
      <c r="H31" s="60">
        <v>140</v>
      </c>
      <c r="I31" s="60">
        <v>0</v>
      </c>
      <c r="J31" s="60">
        <v>140</v>
      </c>
      <c r="K31" s="60">
        <v>0</v>
      </c>
      <c r="L31" s="60">
        <v>35</v>
      </c>
      <c r="M31" s="60">
        <v>0</v>
      </c>
      <c r="N31" s="60">
        <v>35</v>
      </c>
      <c r="O31" s="61">
        <v>20</v>
      </c>
      <c r="P31" s="158">
        <v>29.666666666666668</v>
      </c>
    </row>
    <row r="32" spans="1:16" s="132" customFormat="1" ht="56.25">
      <c r="A32" s="58">
        <f t="shared" si="5"/>
        <v>24</v>
      </c>
      <c r="B32" s="58">
        <f t="shared" si="6"/>
        <v>24</v>
      </c>
      <c r="C32" s="58">
        <v>2514</v>
      </c>
      <c r="D32" s="59" t="s">
        <v>1688</v>
      </c>
      <c r="E32" s="157" t="s">
        <v>616</v>
      </c>
      <c r="F32" s="58" t="s">
        <v>230</v>
      </c>
      <c r="G32" s="60">
        <v>491.54899999999998</v>
      </c>
      <c r="H32" s="60">
        <v>199.9</v>
      </c>
      <c r="I32" s="60">
        <v>0</v>
      </c>
      <c r="J32" s="60">
        <v>188.42400000000001</v>
      </c>
      <c r="K32" s="60">
        <v>0</v>
      </c>
      <c r="L32" s="60">
        <v>103.22499999999999</v>
      </c>
      <c r="M32" s="60">
        <v>0</v>
      </c>
      <c r="N32" s="60">
        <v>0</v>
      </c>
      <c r="O32" s="61">
        <v>20.999941002829832</v>
      </c>
      <c r="P32" s="158">
        <v>29.333333333333332</v>
      </c>
    </row>
    <row r="33" spans="1:16" s="132" customFormat="1" ht="51.75" customHeight="1">
      <c r="A33" s="58">
        <f t="shared" si="5"/>
        <v>25</v>
      </c>
      <c r="B33" s="58">
        <f t="shared" si="6"/>
        <v>25</v>
      </c>
      <c r="C33" s="58">
        <v>2602</v>
      </c>
      <c r="D33" s="59" t="s">
        <v>1662</v>
      </c>
      <c r="E33" s="157" t="s">
        <v>616</v>
      </c>
      <c r="F33" s="58" t="s">
        <v>230</v>
      </c>
      <c r="G33" s="60">
        <v>399.96100000000001</v>
      </c>
      <c r="H33" s="60">
        <v>199.98</v>
      </c>
      <c r="I33" s="60">
        <v>0</v>
      </c>
      <c r="J33" s="60">
        <v>115.167</v>
      </c>
      <c r="K33" s="60">
        <v>0</v>
      </c>
      <c r="L33" s="60">
        <v>40</v>
      </c>
      <c r="M33" s="60">
        <v>25</v>
      </c>
      <c r="N33" s="60">
        <v>19.814</v>
      </c>
      <c r="O33" s="61">
        <v>21.205567542835425</v>
      </c>
      <c r="P33" s="158">
        <v>29.333333333333332</v>
      </c>
    </row>
    <row r="34" spans="1:16" s="132" customFormat="1" ht="60" customHeight="1">
      <c r="A34" s="58">
        <f t="shared" si="5"/>
        <v>26</v>
      </c>
      <c r="B34" s="58">
        <f t="shared" si="6"/>
        <v>26</v>
      </c>
      <c r="C34" s="58">
        <v>2610</v>
      </c>
      <c r="D34" s="59" t="s">
        <v>1687</v>
      </c>
      <c r="E34" s="157" t="s">
        <v>616</v>
      </c>
      <c r="F34" s="58" t="s">
        <v>230</v>
      </c>
      <c r="G34" s="60">
        <v>149.9</v>
      </c>
      <c r="H34" s="60">
        <v>60</v>
      </c>
      <c r="I34" s="60">
        <v>0</v>
      </c>
      <c r="J34" s="60">
        <v>59.9</v>
      </c>
      <c r="K34" s="60">
        <v>0</v>
      </c>
      <c r="L34" s="60">
        <v>0</v>
      </c>
      <c r="M34" s="60">
        <v>15</v>
      </c>
      <c r="N34" s="60">
        <v>15</v>
      </c>
      <c r="O34" s="61">
        <v>20.013342228152101</v>
      </c>
      <c r="P34" s="158">
        <v>29</v>
      </c>
    </row>
    <row r="35" spans="1:16" s="132" customFormat="1" ht="37.5">
      <c r="A35" s="58">
        <f t="shared" si="5"/>
        <v>27</v>
      </c>
      <c r="B35" s="58">
        <f t="shared" si="6"/>
        <v>27</v>
      </c>
      <c r="C35" s="58">
        <v>2690</v>
      </c>
      <c r="D35" s="59" t="s">
        <v>1675</v>
      </c>
      <c r="E35" s="157" t="s">
        <v>616</v>
      </c>
      <c r="F35" s="58" t="s">
        <v>230</v>
      </c>
      <c r="G35" s="60">
        <v>299.89999999999998</v>
      </c>
      <c r="H35" s="60">
        <v>149.94999999999999</v>
      </c>
      <c r="I35" s="60">
        <v>0</v>
      </c>
      <c r="J35" s="60">
        <v>89.75</v>
      </c>
      <c r="K35" s="60">
        <v>0</v>
      </c>
      <c r="L35" s="60">
        <v>34.5</v>
      </c>
      <c r="M35" s="60">
        <v>0</v>
      </c>
      <c r="N35" s="60">
        <v>25.7</v>
      </c>
      <c r="O35" s="61">
        <v>20.073357785928643</v>
      </c>
      <c r="P35" s="158">
        <v>29.666666666666668</v>
      </c>
    </row>
    <row r="36" spans="1:16" s="136" customFormat="1" ht="42" customHeight="1">
      <c r="A36" s="58">
        <f>A35+1</f>
        <v>28</v>
      </c>
      <c r="B36" s="58">
        <f>B35+1</f>
        <v>28</v>
      </c>
      <c r="C36" s="58">
        <v>1288</v>
      </c>
      <c r="D36" s="59" t="s">
        <v>1696</v>
      </c>
      <c r="E36" s="157" t="s">
        <v>616</v>
      </c>
      <c r="F36" s="58" t="s">
        <v>230</v>
      </c>
      <c r="G36" s="60">
        <v>499.90600000000001</v>
      </c>
      <c r="H36" s="60">
        <v>200</v>
      </c>
      <c r="I36" s="60">
        <v>0</v>
      </c>
      <c r="J36" s="60">
        <v>223.821</v>
      </c>
      <c r="K36" s="60">
        <v>0</v>
      </c>
      <c r="L36" s="60">
        <v>38.326999999999998</v>
      </c>
      <c r="M36" s="60">
        <v>0</v>
      </c>
      <c r="N36" s="60">
        <v>37.758000000000003</v>
      </c>
      <c r="O36" s="61">
        <f t="shared" ref="O36" si="7">(L36+M36+N36)/G36*100</f>
        <v>15.219861333930782</v>
      </c>
      <c r="P36" s="158">
        <v>26</v>
      </c>
    </row>
    <row r="37" spans="1:16" s="130" customFormat="1" ht="56.25">
      <c r="A37" s="58">
        <f>A36+1</f>
        <v>29</v>
      </c>
      <c r="B37" s="58">
        <f>B36+1</f>
        <v>29</v>
      </c>
      <c r="C37" s="80">
        <v>105</v>
      </c>
      <c r="D37" s="59" t="s">
        <v>763</v>
      </c>
      <c r="E37" s="157" t="s">
        <v>764</v>
      </c>
      <c r="F37" s="58" t="s">
        <v>230</v>
      </c>
      <c r="G37" s="81">
        <v>86</v>
      </c>
      <c r="H37" s="81">
        <v>43</v>
      </c>
      <c r="I37" s="81">
        <v>0</v>
      </c>
      <c r="J37" s="81">
        <v>0</v>
      </c>
      <c r="K37" s="81">
        <v>0</v>
      </c>
      <c r="L37" s="81">
        <v>43</v>
      </c>
      <c r="M37" s="81">
        <v>0</v>
      </c>
      <c r="N37" s="81">
        <v>0</v>
      </c>
      <c r="O37" s="159">
        <v>50</v>
      </c>
      <c r="P37" s="160">
        <v>28.666666666666668</v>
      </c>
    </row>
    <row r="38" spans="1:16" s="130" customFormat="1" ht="37.5">
      <c r="A38" s="58">
        <f t="shared" si="5"/>
        <v>30</v>
      </c>
      <c r="B38" s="58">
        <f t="shared" si="6"/>
        <v>30</v>
      </c>
      <c r="C38" s="80">
        <v>975</v>
      </c>
      <c r="D38" s="59" t="s">
        <v>1689</v>
      </c>
      <c r="E38" s="157" t="s">
        <v>764</v>
      </c>
      <c r="F38" s="58" t="s">
        <v>230</v>
      </c>
      <c r="G38" s="81">
        <v>437.25</v>
      </c>
      <c r="H38" s="81">
        <v>200</v>
      </c>
      <c r="I38" s="81">
        <v>0</v>
      </c>
      <c r="J38" s="81">
        <v>115</v>
      </c>
      <c r="K38" s="81">
        <v>0</v>
      </c>
      <c r="L38" s="81">
        <v>18.5</v>
      </c>
      <c r="M38" s="81">
        <v>103.75</v>
      </c>
      <c r="N38" s="81">
        <v>0</v>
      </c>
      <c r="O38" s="159">
        <v>27.958833619210978</v>
      </c>
      <c r="P38" s="160">
        <v>27.333333333333332</v>
      </c>
    </row>
    <row r="39" spans="1:16" s="130" customFormat="1" ht="75">
      <c r="A39" s="58">
        <f t="shared" si="5"/>
        <v>31</v>
      </c>
      <c r="B39" s="58">
        <f t="shared" si="6"/>
        <v>31</v>
      </c>
      <c r="C39" s="80">
        <v>1194</v>
      </c>
      <c r="D39" s="59" t="s">
        <v>1690</v>
      </c>
      <c r="E39" s="157" t="s">
        <v>764</v>
      </c>
      <c r="F39" s="58" t="s">
        <v>230</v>
      </c>
      <c r="G39" s="81">
        <v>478.89100000000002</v>
      </c>
      <c r="H39" s="81">
        <v>200</v>
      </c>
      <c r="I39" s="81">
        <v>0</v>
      </c>
      <c r="J39" s="81">
        <v>200</v>
      </c>
      <c r="K39" s="81">
        <v>0</v>
      </c>
      <c r="L39" s="81">
        <v>78.891000000000005</v>
      </c>
      <c r="M39" s="81">
        <v>0</v>
      </c>
      <c r="N39" s="81">
        <v>0</v>
      </c>
      <c r="O39" s="159">
        <v>16.473686078878075</v>
      </c>
      <c r="P39" s="160">
        <v>26.666666666666668</v>
      </c>
    </row>
    <row r="40" spans="1:16" s="133" customFormat="1" ht="56.25">
      <c r="A40" s="58">
        <f t="shared" si="5"/>
        <v>32</v>
      </c>
      <c r="B40" s="58">
        <f t="shared" si="6"/>
        <v>32</v>
      </c>
      <c r="C40" s="58">
        <v>1286</v>
      </c>
      <c r="D40" s="59" t="s">
        <v>875</v>
      </c>
      <c r="E40" s="157" t="s">
        <v>876</v>
      </c>
      <c r="F40" s="161" t="s">
        <v>617</v>
      </c>
      <c r="G40" s="60">
        <v>299</v>
      </c>
      <c r="H40" s="60">
        <v>149.5</v>
      </c>
      <c r="I40" s="60">
        <v>0</v>
      </c>
      <c r="J40" s="60">
        <v>95.381</v>
      </c>
      <c r="K40" s="60">
        <v>0</v>
      </c>
      <c r="L40" s="60">
        <v>0</v>
      </c>
      <c r="M40" s="60">
        <v>27.338000000000001</v>
      </c>
      <c r="N40" s="60">
        <v>26.780999999999999</v>
      </c>
      <c r="O40" s="61">
        <f>(N40+M40+L40)/G40*100</f>
        <v>18.099999999999998</v>
      </c>
      <c r="P40" s="162" t="e">
        <f>#REF!+#REF!</f>
        <v>#REF!</v>
      </c>
    </row>
    <row r="41" spans="1:16" s="130" customFormat="1" ht="78.75">
      <c r="A41" s="58">
        <f t="shared" si="5"/>
        <v>33</v>
      </c>
      <c r="B41" s="58">
        <f t="shared" si="6"/>
        <v>33</v>
      </c>
      <c r="C41" s="58">
        <v>6</v>
      </c>
      <c r="D41" s="59" t="s">
        <v>1446</v>
      </c>
      <c r="E41" s="157" t="s">
        <v>1447</v>
      </c>
      <c r="F41" s="58" t="s">
        <v>230</v>
      </c>
      <c r="G41" s="60">
        <v>300</v>
      </c>
      <c r="H41" s="60">
        <v>150</v>
      </c>
      <c r="I41" s="60">
        <v>0</v>
      </c>
      <c r="J41" s="60">
        <v>0</v>
      </c>
      <c r="K41" s="60">
        <v>0</v>
      </c>
      <c r="L41" s="60">
        <v>150</v>
      </c>
      <c r="M41" s="60">
        <v>0</v>
      </c>
      <c r="N41" s="60">
        <v>0</v>
      </c>
      <c r="O41" s="61">
        <v>50</v>
      </c>
      <c r="P41" s="158">
        <v>27.666666666666668</v>
      </c>
    </row>
    <row r="42" spans="1:16" s="130" customFormat="1" ht="78.75">
      <c r="A42" s="58">
        <f t="shared" si="5"/>
        <v>34</v>
      </c>
      <c r="B42" s="58">
        <f t="shared" si="6"/>
        <v>34</v>
      </c>
      <c r="C42" s="58">
        <v>89</v>
      </c>
      <c r="D42" s="59" t="s">
        <v>1448</v>
      </c>
      <c r="E42" s="157" t="s">
        <v>1447</v>
      </c>
      <c r="F42" s="58" t="s">
        <v>230</v>
      </c>
      <c r="G42" s="60">
        <v>200</v>
      </c>
      <c r="H42" s="60">
        <v>100</v>
      </c>
      <c r="I42" s="60">
        <v>0</v>
      </c>
      <c r="J42" s="60">
        <v>0</v>
      </c>
      <c r="K42" s="60">
        <v>0</v>
      </c>
      <c r="L42" s="60">
        <v>100</v>
      </c>
      <c r="M42" s="60">
        <v>0</v>
      </c>
      <c r="N42" s="60">
        <v>0</v>
      </c>
      <c r="O42" s="61">
        <v>50</v>
      </c>
      <c r="P42" s="158">
        <v>27.666666666666668</v>
      </c>
    </row>
    <row r="43" spans="1:16" s="130" customFormat="1" ht="78.75" customHeight="1">
      <c r="A43" s="58">
        <f t="shared" si="5"/>
        <v>35</v>
      </c>
      <c r="B43" s="58">
        <f t="shared" si="6"/>
        <v>35</v>
      </c>
      <c r="C43" s="58">
        <v>94</v>
      </c>
      <c r="D43" s="59" t="s">
        <v>1449</v>
      </c>
      <c r="E43" s="157" t="s">
        <v>1447</v>
      </c>
      <c r="F43" s="58" t="s">
        <v>230</v>
      </c>
      <c r="G43" s="60">
        <v>410</v>
      </c>
      <c r="H43" s="60">
        <v>200</v>
      </c>
      <c r="I43" s="60">
        <v>0</v>
      </c>
      <c r="J43" s="60">
        <v>0</v>
      </c>
      <c r="K43" s="60">
        <v>0</v>
      </c>
      <c r="L43" s="60">
        <v>210</v>
      </c>
      <c r="M43" s="60">
        <v>0</v>
      </c>
      <c r="N43" s="60">
        <v>0</v>
      </c>
      <c r="O43" s="61">
        <v>51.219512195121951</v>
      </c>
      <c r="P43" s="158">
        <v>27</v>
      </c>
    </row>
    <row r="44" spans="1:16" s="130" customFormat="1" ht="78.75">
      <c r="A44" s="58">
        <f t="shared" si="5"/>
        <v>36</v>
      </c>
      <c r="B44" s="58">
        <f t="shared" si="6"/>
        <v>36</v>
      </c>
      <c r="C44" s="58">
        <v>351</v>
      </c>
      <c r="D44" s="59" t="s">
        <v>1450</v>
      </c>
      <c r="E44" s="157" t="s">
        <v>1447</v>
      </c>
      <c r="F44" s="58" t="s">
        <v>230</v>
      </c>
      <c r="G44" s="60">
        <v>195</v>
      </c>
      <c r="H44" s="60">
        <v>97.5</v>
      </c>
      <c r="I44" s="60">
        <v>0</v>
      </c>
      <c r="J44" s="60">
        <v>0</v>
      </c>
      <c r="K44" s="60">
        <v>0</v>
      </c>
      <c r="L44" s="60">
        <v>97.5</v>
      </c>
      <c r="M44" s="60">
        <v>0</v>
      </c>
      <c r="N44" s="60">
        <v>0</v>
      </c>
      <c r="O44" s="61">
        <v>50</v>
      </c>
      <c r="P44" s="158">
        <v>26.666666666666668</v>
      </c>
    </row>
    <row r="45" spans="1:16" s="130" customFormat="1" ht="78.75">
      <c r="A45" s="58">
        <f t="shared" si="5"/>
        <v>37</v>
      </c>
      <c r="B45" s="58">
        <f t="shared" si="6"/>
        <v>37</v>
      </c>
      <c r="C45" s="58">
        <v>554</v>
      </c>
      <c r="D45" s="59" t="s">
        <v>1451</v>
      </c>
      <c r="E45" s="157" t="s">
        <v>1447</v>
      </c>
      <c r="F45" s="58" t="s">
        <v>1452</v>
      </c>
      <c r="G45" s="60">
        <v>439.4</v>
      </c>
      <c r="H45" s="60">
        <v>195</v>
      </c>
      <c r="I45" s="60">
        <v>0</v>
      </c>
      <c r="J45" s="60">
        <v>150</v>
      </c>
      <c r="K45" s="60">
        <v>0</v>
      </c>
      <c r="L45" s="60">
        <v>94.4</v>
      </c>
      <c r="M45" s="60">
        <v>0</v>
      </c>
      <c r="N45" s="60">
        <v>0</v>
      </c>
      <c r="O45" s="61">
        <v>21.4838416021848</v>
      </c>
      <c r="P45" s="158">
        <v>27.666666666666668</v>
      </c>
    </row>
    <row r="46" spans="1:16" s="130" customFormat="1" ht="78.75">
      <c r="A46" s="58">
        <f t="shared" si="5"/>
        <v>38</v>
      </c>
      <c r="B46" s="58">
        <f t="shared" si="6"/>
        <v>38</v>
      </c>
      <c r="C46" s="58">
        <v>673</v>
      </c>
      <c r="D46" s="59" t="s">
        <v>1453</v>
      </c>
      <c r="E46" s="157" t="s">
        <v>1447</v>
      </c>
      <c r="F46" s="58" t="s">
        <v>230</v>
      </c>
      <c r="G46" s="60">
        <v>257.18400000000003</v>
      </c>
      <c r="H46" s="60">
        <v>127.184</v>
      </c>
      <c r="I46" s="60">
        <v>0</v>
      </c>
      <c r="J46" s="60">
        <v>0</v>
      </c>
      <c r="K46" s="60">
        <v>0</v>
      </c>
      <c r="L46" s="60">
        <v>130</v>
      </c>
      <c r="M46" s="60">
        <v>0</v>
      </c>
      <c r="N46" s="60">
        <v>0</v>
      </c>
      <c r="O46" s="61">
        <v>50.54746796068185</v>
      </c>
      <c r="P46" s="158">
        <v>28.333333333333332</v>
      </c>
    </row>
    <row r="47" spans="1:16" s="130" customFormat="1" ht="80.25" customHeight="1">
      <c r="A47" s="58">
        <f t="shared" si="5"/>
        <v>39</v>
      </c>
      <c r="B47" s="58">
        <f t="shared" si="6"/>
        <v>39</v>
      </c>
      <c r="C47" s="58">
        <v>732</v>
      </c>
      <c r="D47" s="59" t="s">
        <v>1454</v>
      </c>
      <c r="E47" s="157" t="s">
        <v>1447</v>
      </c>
      <c r="F47" s="58" t="s">
        <v>617</v>
      </c>
      <c r="G47" s="60">
        <v>385.108</v>
      </c>
      <c r="H47" s="60">
        <v>192.554</v>
      </c>
      <c r="I47" s="60">
        <v>0</v>
      </c>
      <c r="J47" s="60">
        <v>115.532</v>
      </c>
      <c r="K47" s="60">
        <v>0</v>
      </c>
      <c r="L47" s="60">
        <v>0</v>
      </c>
      <c r="M47" s="60">
        <v>67.762</v>
      </c>
      <c r="N47" s="60">
        <v>9.26</v>
      </c>
      <c r="O47" s="61">
        <v>20.000103866967191</v>
      </c>
      <c r="P47" s="158">
        <v>28.333333333333332</v>
      </c>
    </row>
    <row r="48" spans="1:16" s="130" customFormat="1" ht="81" customHeight="1">
      <c r="A48" s="58">
        <f t="shared" si="5"/>
        <v>40</v>
      </c>
      <c r="B48" s="58">
        <f t="shared" si="6"/>
        <v>40</v>
      </c>
      <c r="C48" s="58">
        <v>756</v>
      </c>
      <c r="D48" s="59" t="s">
        <v>1455</v>
      </c>
      <c r="E48" s="157" t="s">
        <v>1447</v>
      </c>
      <c r="F48" s="58" t="s">
        <v>230</v>
      </c>
      <c r="G48" s="60">
        <v>319.54000000000002</v>
      </c>
      <c r="H48" s="60">
        <v>159.77000000000001</v>
      </c>
      <c r="I48" s="60">
        <v>0</v>
      </c>
      <c r="J48" s="60">
        <v>0</v>
      </c>
      <c r="K48" s="60">
        <v>0</v>
      </c>
      <c r="L48" s="60">
        <v>159.77000000000001</v>
      </c>
      <c r="M48" s="60">
        <v>0</v>
      </c>
      <c r="N48" s="60">
        <v>0</v>
      </c>
      <c r="O48" s="61">
        <v>50</v>
      </c>
      <c r="P48" s="158">
        <v>26.666666666666668</v>
      </c>
    </row>
    <row r="49" spans="1:16" s="130" customFormat="1" ht="78.75">
      <c r="A49" s="58">
        <f t="shared" si="5"/>
        <v>41</v>
      </c>
      <c r="B49" s="58">
        <f t="shared" si="6"/>
        <v>41</v>
      </c>
      <c r="C49" s="58">
        <v>782</v>
      </c>
      <c r="D49" s="59" t="s">
        <v>1456</v>
      </c>
      <c r="E49" s="157" t="s">
        <v>1447</v>
      </c>
      <c r="F49" s="58" t="s">
        <v>230</v>
      </c>
      <c r="G49" s="60">
        <v>149.64599999999999</v>
      </c>
      <c r="H49" s="60">
        <v>74.822999999999993</v>
      </c>
      <c r="I49" s="60">
        <v>0</v>
      </c>
      <c r="J49" s="60">
        <v>0</v>
      </c>
      <c r="K49" s="60">
        <v>0</v>
      </c>
      <c r="L49" s="60">
        <v>0</v>
      </c>
      <c r="M49" s="60">
        <v>71.257000000000005</v>
      </c>
      <c r="N49" s="60">
        <v>3.5659999999999998</v>
      </c>
      <c r="O49" s="61">
        <v>50.000000000000014</v>
      </c>
      <c r="P49" s="158">
        <v>26.666666666666668</v>
      </c>
    </row>
    <row r="50" spans="1:16" s="130" customFormat="1" ht="78.75">
      <c r="A50" s="58">
        <f t="shared" si="5"/>
        <v>42</v>
      </c>
      <c r="B50" s="58">
        <f t="shared" si="6"/>
        <v>42</v>
      </c>
      <c r="C50" s="58">
        <v>799</v>
      </c>
      <c r="D50" s="59" t="s">
        <v>1457</v>
      </c>
      <c r="E50" s="157" t="s">
        <v>1447</v>
      </c>
      <c r="F50" s="58" t="s">
        <v>230</v>
      </c>
      <c r="G50" s="60">
        <v>254.84299999999999</v>
      </c>
      <c r="H50" s="60">
        <v>127.42100000000001</v>
      </c>
      <c r="I50" s="60">
        <v>0</v>
      </c>
      <c r="J50" s="60">
        <v>0</v>
      </c>
      <c r="K50" s="60">
        <v>0</v>
      </c>
      <c r="L50" s="60">
        <v>0</v>
      </c>
      <c r="M50" s="60">
        <v>122.642</v>
      </c>
      <c r="N50" s="60">
        <v>4.78</v>
      </c>
      <c r="O50" s="61">
        <v>50.00019619922854</v>
      </c>
      <c r="P50" s="158">
        <v>27</v>
      </c>
    </row>
    <row r="51" spans="1:16" s="130" customFormat="1" ht="122.25" customHeight="1">
      <c r="A51" s="58">
        <f t="shared" si="5"/>
        <v>43</v>
      </c>
      <c r="B51" s="58">
        <f t="shared" si="6"/>
        <v>43</v>
      </c>
      <c r="C51" s="58">
        <v>942</v>
      </c>
      <c r="D51" s="59" t="s">
        <v>1458</v>
      </c>
      <c r="E51" s="157" t="s">
        <v>1447</v>
      </c>
      <c r="F51" s="58" t="s">
        <v>230</v>
      </c>
      <c r="G51" s="60">
        <v>498.81799999999998</v>
      </c>
      <c r="H51" s="60">
        <v>200</v>
      </c>
      <c r="I51" s="60">
        <v>0</v>
      </c>
      <c r="J51" s="60">
        <v>0</v>
      </c>
      <c r="K51" s="60">
        <v>200</v>
      </c>
      <c r="L51" s="60">
        <v>98.817999999999998</v>
      </c>
      <c r="M51" s="60">
        <v>0</v>
      </c>
      <c r="N51" s="60">
        <v>0</v>
      </c>
      <c r="O51" s="61">
        <v>19.810431860919213</v>
      </c>
      <c r="P51" s="158">
        <v>27</v>
      </c>
    </row>
    <row r="52" spans="1:16" s="130" customFormat="1" ht="78.75">
      <c r="A52" s="58">
        <f t="shared" si="5"/>
        <v>44</v>
      </c>
      <c r="B52" s="58">
        <f t="shared" si="6"/>
        <v>44</v>
      </c>
      <c r="C52" s="58">
        <v>1003</v>
      </c>
      <c r="D52" s="59" t="s">
        <v>1459</v>
      </c>
      <c r="E52" s="157" t="s">
        <v>1447</v>
      </c>
      <c r="F52" s="58" t="s">
        <v>230</v>
      </c>
      <c r="G52" s="60">
        <v>165.89099999999999</v>
      </c>
      <c r="H52" s="60">
        <v>82.944999999999993</v>
      </c>
      <c r="I52" s="60">
        <v>0</v>
      </c>
      <c r="J52" s="60">
        <v>0</v>
      </c>
      <c r="K52" s="60">
        <v>0</v>
      </c>
      <c r="L52" s="60">
        <v>82.945999999999998</v>
      </c>
      <c r="M52" s="60">
        <v>0</v>
      </c>
      <c r="N52" s="60">
        <v>0</v>
      </c>
      <c r="O52" s="61">
        <v>50.000301402728297</v>
      </c>
      <c r="P52" s="158">
        <v>27.333333333333332</v>
      </c>
    </row>
    <row r="53" spans="1:16" s="130" customFormat="1" ht="78.75">
      <c r="A53" s="58">
        <f t="shared" si="5"/>
        <v>45</v>
      </c>
      <c r="B53" s="58">
        <f t="shared" si="6"/>
        <v>45</v>
      </c>
      <c r="C53" s="58">
        <v>1153</v>
      </c>
      <c r="D53" s="59" t="s">
        <v>1460</v>
      </c>
      <c r="E53" s="157" t="s">
        <v>1447</v>
      </c>
      <c r="F53" s="58" t="s">
        <v>230</v>
      </c>
      <c r="G53" s="60">
        <v>273.077</v>
      </c>
      <c r="H53" s="60">
        <v>136.53800000000001</v>
      </c>
      <c r="I53" s="60">
        <v>0</v>
      </c>
      <c r="J53" s="60">
        <v>0</v>
      </c>
      <c r="K53" s="60">
        <v>0</v>
      </c>
      <c r="L53" s="60">
        <v>0</v>
      </c>
      <c r="M53" s="60">
        <v>136.53899999999999</v>
      </c>
      <c r="N53" s="60">
        <v>0</v>
      </c>
      <c r="O53" s="61">
        <v>50.000183098539964</v>
      </c>
      <c r="P53" s="158">
        <v>27.666666666666668</v>
      </c>
    </row>
    <row r="54" spans="1:16" s="130" customFormat="1" ht="78.75">
      <c r="A54" s="58">
        <f t="shared" si="5"/>
        <v>46</v>
      </c>
      <c r="B54" s="58">
        <f t="shared" si="6"/>
        <v>46</v>
      </c>
      <c r="C54" s="58">
        <v>1184</v>
      </c>
      <c r="D54" s="59" t="s">
        <v>1461</v>
      </c>
      <c r="E54" s="157" t="s">
        <v>1447</v>
      </c>
      <c r="F54" s="58" t="s">
        <v>1452</v>
      </c>
      <c r="G54" s="60">
        <v>133.072</v>
      </c>
      <c r="H54" s="60">
        <v>66</v>
      </c>
      <c r="I54" s="60">
        <v>0</v>
      </c>
      <c r="J54" s="60">
        <v>0</v>
      </c>
      <c r="K54" s="60">
        <v>0</v>
      </c>
      <c r="L54" s="60">
        <v>53.44</v>
      </c>
      <c r="M54" s="60">
        <v>13.632</v>
      </c>
      <c r="N54" s="60">
        <v>0</v>
      </c>
      <c r="O54" s="61">
        <v>50.402789467356023</v>
      </c>
      <c r="P54" s="158">
        <v>28</v>
      </c>
    </row>
    <row r="55" spans="1:16" s="130" customFormat="1" ht="78.75">
      <c r="A55" s="58">
        <f t="shared" si="5"/>
        <v>47</v>
      </c>
      <c r="B55" s="58">
        <f t="shared" si="6"/>
        <v>47</v>
      </c>
      <c r="C55" s="58">
        <v>1531</v>
      </c>
      <c r="D55" s="59" t="s">
        <v>1462</v>
      </c>
      <c r="E55" s="157" t="s">
        <v>1447</v>
      </c>
      <c r="F55" s="58" t="s">
        <v>230</v>
      </c>
      <c r="G55" s="60">
        <v>199.89</v>
      </c>
      <c r="H55" s="60">
        <v>99.944999999999993</v>
      </c>
      <c r="I55" s="60">
        <v>0</v>
      </c>
      <c r="J55" s="60">
        <v>0</v>
      </c>
      <c r="K55" s="60">
        <v>0</v>
      </c>
      <c r="L55" s="60">
        <v>99.944999999999993</v>
      </c>
      <c r="M55" s="60">
        <v>0</v>
      </c>
      <c r="N55" s="60">
        <v>0</v>
      </c>
      <c r="O55" s="61">
        <v>50</v>
      </c>
      <c r="P55" s="158">
        <v>27.333333333333332</v>
      </c>
    </row>
    <row r="56" spans="1:16" s="130" customFormat="1" ht="78.75">
      <c r="A56" s="58">
        <f t="shared" si="5"/>
        <v>48</v>
      </c>
      <c r="B56" s="58">
        <f t="shared" si="6"/>
        <v>48</v>
      </c>
      <c r="C56" s="58">
        <v>1580</v>
      </c>
      <c r="D56" s="59" t="s">
        <v>1463</v>
      </c>
      <c r="E56" s="157" t="s">
        <v>1447</v>
      </c>
      <c r="F56" s="58" t="s">
        <v>1452</v>
      </c>
      <c r="G56" s="60">
        <v>199.58799999999999</v>
      </c>
      <c r="H56" s="60">
        <v>99.7</v>
      </c>
      <c r="I56" s="60">
        <v>0</v>
      </c>
      <c r="J56" s="60">
        <v>0</v>
      </c>
      <c r="K56" s="60">
        <v>0</v>
      </c>
      <c r="L56" s="60">
        <v>79.695999999999998</v>
      </c>
      <c r="M56" s="60">
        <v>20.192</v>
      </c>
      <c r="N56" s="60">
        <v>0</v>
      </c>
      <c r="O56" s="61">
        <v>50.047097019860921</v>
      </c>
      <c r="P56" s="158">
        <v>27.666666666666668</v>
      </c>
    </row>
    <row r="57" spans="1:16" s="130" customFormat="1" ht="78.75">
      <c r="A57" s="58">
        <f t="shared" si="5"/>
        <v>49</v>
      </c>
      <c r="B57" s="58">
        <f t="shared" si="6"/>
        <v>49</v>
      </c>
      <c r="C57" s="58">
        <v>1638</v>
      </c>
      <c r="D57" s="59" t="s">
        <v>1464</v>
      </c>
      <c r="E57" s="157" t="s">
        <v>1447</v>
      </c>
      <c r="F57" s="58" t="s">
        <v>1452</v>
      </c>
      <c r="G57" s="60">
        <v>248</v>
      </c>
      <c r="H57" s="60">
        <v>124</v>
      </c>
      <c r="I57" s="60">
        <v>0</v>
      </c>
      <c r="J57" s="60">
        <v>0</v>
      </c>
      <c r="K57" s="60">
        <v>0</v>
      </c>
      <c r="L57" s="60">
        <v>124</v>
      </c>
      <c r="M57" s="60">
        <v>0</v>
      </c>
      <c r="N57" s="60">
        <v>0</v>
      </c>
      <c r="O57" s="61">
        <v>50</v>
      </c>
      <c r="P57" s="158">
        <v>27.333333333333332</v>
      </c>
    </row>
    <row r="58" spans="1:16" s="130" customFormat="1" ht="78.75">
      <c r="A58" s="58">
        <f t="shared" si="5"/>
        <v>50</v>
      </c>
      <c r="B58" s="58">
        <f t="shared" si="6"/>
        <v>50</v>
      </c>
      <c r="C58" s="58">
        <v>1753</v>
      </c>
      <c r="D58" s="59" t="s">
        <v>1465</v>
      </c>
      <c r="E58" s="157" t="s">
        <v>1447</v>
      </c>
      <c r="F58" s="58" t="s">
        <v>1452</v>
      </c>
      <c r="G58" s="60">
        <v>415</v>
      </c>
      <c r="H58" s="60">
        <v>200</v>
      </c>
      <c r="I58" s="60">
        <v>0</v>
      </c>
      <c r="J58" s="60">
        <v>127</v>
      </c>
      <c r="K58" s="60">
        <v>0</v>
      </c>
      <c r="L58" s="60">
        <v>88</v>
      </c>
      <c r="M58" s="60">
        <v>0</v>
      </c>
      <c r="N58" s="60">
        <v>0</v>
      </c>
      <c r="O58" s="61">
        <v>21.204819277108435</v>
      </c>
      <c r="P58" s="158">
        <v>29</v>
      </c>
    </row>
    <row r="59" spans="1:16" s="130" customFormat="1" ht="78.75">
      <c r="A59" s="58">
        <f t="shared" si="5"/>
        <v>51</v>
      </c>
      <c r="B59" s="58">
        <f t="shared" si="6"/>
        <v>51</v>
      </c>
      <c r="C59" s="58">
        <v>1756</v>
      </c>
      <c r="D59" s="59" t="s">
        <v>1466</v>
      </c>
      <c r="E59" s="157" t="s">
        <v>1447</v>
      </c>
      <c r="F59" s="58" t="s">
        <v>230</v>
      </c>
      <c r="G59" s="60">
        <v>500</v>
      </c>
      <c r="H59" s="60">
        <v>200</v>
      </c>
      <c r="I59" s="60">
        <v>0</v>
      </c>
      <c r="J59" s="60">
        <v>0</v>
      </c>
      <c r="K59" s="60">
        <v>0</v>
      </c>
      <c r="L59" s="60">
        <v>55</v>
      </c>
      <c r="M59" s="60">
        <v>205.89699999999999</v>
      </c>
      <c r="N59" s="60">
        <v>39.103000000000002</v>
      </c>
      <c r="O59" s="61">
        <f>(M59+L59+K59)/G59*100</f>
        <v>52.179400000000001</v>
      </c>
      <c r="P59" s="158">
        <v>26.666666666666668</v>
      </c>
    </row>
    <row r="60" spans="1:16" s="130" customFormat="1" ht="78.75">
      <c r="A60" s="58">
        <f t="shared" si="5"/>
        <v>52</v>
      </c>
      <c r="B60" s="58">
        <f t="shared" si="6"/>
        <v>52</v>
      </c>
      <c r="C60" s="58">
        <v>1963</v>
      </c>
      <c r="D60" s="59" t="s">
        <v>1467</v>
      </c>
      <c r="E60" s="157" t="s">
        <v>1447</v>
      </c>
      <c r="F60" s="58" t="s">
        <v>230</v>
      </c>
      <c r="G60" s="60">
        <v>499.97300000000001</v>
      </c>
      <c r="H60" s="60">
        <v>198.863</v>
      </c>
      <c r="I60" s="60">
        <v>0</v>
      </c>
      <c r="J60" s="60">
        <v>0</v>
      </c>
      <c r="K60" s="60">
        <v>0</v>
      </c>
      <c r="L60" s="60">
        <v>120.2</v>
      </c>
      <c r="M60" s="60">
        <v>150</v>
      </c>
      <c r="N60" s="60">
        <v>30.91</v>
      </c>
      <c r="O60" s="61">
        <v>60.225252163616837</v>
      </c>
      <c r="P60" s="158">
        <v>28.333333333333332</v>
      </c>
    </row>
    <row r="61" spans="1:16" s="130" customFormat="1" ht="112.5">
      <c r="A61" s="58">
        <f t="shared" si="5"/>
        <v>53</v>
      </c>
      <c r="B61" s="58">
        <f t="shared" si="6"/>
        <v>53</v>
      </c>
      <c r="C61" s="58">
        <v>1970</v>
      </c>
      <c r="D61" s="59" t="s">
        <v>1468</v>
      </c>
      <c r="E61" s="157" t="s">
        <v>1447</v>
      </c>
      <c r="F61" s="58" t="s">
        <v>230</v>
      </c>
      <c r="G61" s="60">
        <v>483.61</v>
      </c>
      <c r="H61" s="60">
        <v>205.06</v>
      </c>
      <c r="I61" s="60">
        <v>0</v>
      </c>
      <c r="J61" s="60">
        <v>0</v>
      </c>
      <c r="K61" s="60">
        <v>0</v>
      </c>
      <c r="L61" s="60">
        <v>230</v>
      </c>
      <c r="M61" s="60">
        <v>11.64</v>
      </c>
      <c r="N61" s="60">
        <v>36.909999999999997</v>
      </c>
      <c r="O61" s="61">
        <v>57.598064556150611</v>
      </c>
      <c r="P61" s="158">
        <v>28.666666666666668</v>
      </c>
    </row>
    <row r="62" spans="1:16" s="130" customFormat="1" ht="71.25" customHeight="1">
      <c r="A62" s="58">
        <f t="shared" si="5"/>
        <v>54</v>
      </c>
      <c r="B62" s="58">
        <f t="shared" si="6"/>
        <v>54</v>
      </c>
      <c r="C62" s="58">
        <v>2068</v>
      </c>
      <c r="D62" s="59" t="s">
        <v>1469</v>
      </c>
      <c r="E62" s="157" t="s">
        <v>1447</v>
      </c>
      <c r="F62" s="58" t="s">
        <v>230</v>
      </c>
      <c r="G62" s="60">
        <v>19.5</v>
      </c>
      <c r="H62" s="60">
        <v>9.75</v>
      </c>
      <c r="I62" s="60">
        <v>0</v>
      </c>
      <c r="J62" s="60">
        <v>0</v>
      </c>
      <c r="K62" s="60">
        <v>0</v>
      </c>
      <c r="L62" s="60">
        <v>9.75</v>
      </c>
      <c r="M62" s="60">
        <v>0</v>
      </c>
      <c r="N62" s="60">
        <v>0</v>
      </c>
      <c r="O62" s="61">
        <v>50</v>
      </c>
      <c r="P62" s="158">
        <v>28.666666666666668</v>
      </c>
    </row>
    <row r="63" spans="1:16" s="130" customFormat="1" ht="93.75">
      <c r="A63" s="58">
        <f t="shared" si="5"/>
        <v>55</v>
      </c>
      <c r="B63" s="58">
        <f t="shared" si="6"/>
        <v>55</v>
      </c>
      <c r="C63" s="58">
        <v>2099</v>
      </c>
      <c r="D63" s="59" t="s">
        <v>1470</v>
      </c>
      <c r="E63" s="157" t="s">
        <v>1447</v>
      </c>
      <c r="F63" s="58" t="s">
        <v>230</v>
      </c>
      <c r="G63" s="60">
        <v>86.366</v>
      </c>
      <c r="H63" s="60">
        <v>43</v>
      </c>
      <c r="I63" s="60">
        <v>0</v>
      </c>
      <c r="J63" s="60">
        <v>0</v>
      </c>
      <c r="K63" s="60">
        <v>0</v>
      </c>
      <c r="L63" s="60">
        <v>0</v>
      </c>
      <c r="M63" s="60">
        <v>43.366</v>
      </c>
      <c r="N63" s="60">
        <v>0</v>
      </c>
      <c r="O63" s="61">
        <v>50.211888937776436</v>
      </c>
      <c r="P63" s="158">
        <v>29.666666666666668</v>
      </c>
    </row>
    <row r="64" spans="1:16" s="130" customFormat="1" ht="75" customHeight="1">
      <c r="A64" s="58">
        <f t="shared" si="5"/>
        <v>56</v>
      </c>
      <c r="B64" s="58">
        <f t="shared" si="6"/>
        <v>56</v>
      </c>
      <c r="C64" s="58">
        <v>2195</v>
      </c>
      <c r="D64" s="59" t="s">
        <v>1471</v>
      </c>
      <c r="E64" s="157" t="s">
        <v>1447</v>
      </c>
      <c r="F64" s="58" t="s">
        <v>230</v>
      </c>
      <c r="G64" s="60">
        <v>452.59100000000001</v>
      </c>
      <c r="H64" s="60">
        <v>200</v>
      </c>
      <c r="I64" s="60">
        <v>0</v>
      </c>
      <c r="J64" s="60">
        <v>0</v>
      </c>
      <c r="K64" s="60">
        <v>0</v>
      </c>
      <c r="L64" s="60">
        <v>0</v>
      </c>
      <c r="M64" s="60">
        <v>236.06399999999999</v>
      </c>
      <c r="N64" s="60">
        <v>16.527000000000001</v>
      </c>
      <c r="O64" s="61">
        <v>55.80999180275348</v>
      </c>
      <c r="P64" s="158">
        <v>26.666666666666668</v>
      </c>
    </row>
    <row r="65" spans="1:16" s="130" customFormat="1" ht="118.5" customHeight="1">
      <c r="A65" s="58">
        <f t="shared" si="5"/>
        <v>57</v>
      </c>
      <c r="B65" s="58">
        <f t="shared" si="6"/>
        <v>57</v>
      </c>
      <c r="C65" s="58">
        <v>2308</v>
      </c>
      <c r="D65" s="59" t="s">
        <v>1472</v>
      </c>
      <c r="E65" s="157" t="s">
        <v>1447</v>
      </c>
      <c r="F65" s="58" t="s">
        <v>230</v>
      </c>
      <c r="G65" s="60">
        <v>429.07900000000001</v>
      </c>
      <c r="H65" s="60">
        <v>200</v>
      </c>
      <c r="I65" s="60">
        <v>0</v>
      </c>
      <c r="J65" s="60">
        <v>0</v>
      </c>
      <c r="K65" s="60">
        <v>0</v>
      </c>
      <c r="L65" s="60">
        <v>171.631</v>
      </c>
      <c r="M65" s="60">
        <v>57.448</v>
      </c>
      <c r="N65" s="60">
        <v>0</v>
      </c>
      <c r="O65" s="61">
        <v>53.388536842865761</v>
      </c>
      <c r="P65" s="158">
        <v>30</v>
      </c>
    </row>
    <row r="66" spans="1:16" s="130" customFormat="1" ht="117" customHeight="1">
      <c r="A66" s="58">
        <f t="shared" si="5"/>
        <v>58</v>
      </c>
      <c r="B66" s="58">
        <f t="shared" si="6"/>
        <v>58</v>
      </c>
      <c r="C66" s="58">
        <v>2315</v>
      </c>
      <c r="D66" s="59" t="s">
        <v>1473</v>
      </c>
      <c r="E66" s="157" t="s">
        <v>1447</v>
      </c>
      <c r="F66" s="58" t="s">
        <v>230</v>
      </c>
      <c r="G66" s="60">
        <v>240</v>
      </c>
      <c r="H66" s="60">
        <v>120</v>
      </c>
      <c r="I66" s="60">
        <v>0</v>
      </c>
      <c r="J66" s="60">
        <v>0</v>
      </c>
      <c r="K66" s="60">
        <v>0</v>
      </c>
      <c r="L66" s="60">
        <v>120</v>
      </c>
      <c r="M66" s="60">
        <v>0</v>
      </c>
      <c r="N66" s="60">
        <v>0</v>
      </c>
      <c r="O66" s="61">
        <v>50</v>
      </c>
      <c r="P66" s="158">
        <v>26.666666666666668</v>
      </c>
    </row>
    <row r="67" spans="1:16" s="130" customFormat="1" ht="77.25" customHeight="1">
      <c r="A67" s="58">
        <f t="shared" si="5"/>
        <v>59</v>
      </c>
      <c r="B67" s="58">
        <f t="shared" si="6"/>
        <v>59</v>
      </c>
      <c r="C67" s="58">
        <v>2500</v>
      </c>
      <c r="D67" s="59" t="s">
        <v>1474</v>
      </c>
      <c r="E67" s="157" t="s">
        <v>1447</v>
      </c>
      <c r="F67" s="58" t="s">
        <v>230</v>
      </c>
      <c r="G67" s="60">
        <v>208.90799999999999</v>
      </c>
      <c r="H67" s="60">
        <v>104.45399999999999</v>
      </c>
      <c r="I67" s="60">
        <v>0</v>
      </c>
      <c r="J67" s="60">
        <v>0</v>
      </c>
      <c r="K67" s="60">
        <v>0</v>
      </c>
      <c r="L67" s="60">
        <v>0</v>
      </c>
      <c r="M67" s="60">
        <v>104.45399999999999</v>
      </c>
      <c r="N67" s="60">
        <v>0</v>
      </c>
      <c r="O67" s="61">
        <v>50</v>
      </c>
      <c r="P67" s="158">
        <v>28</v>
      </c>
    </row>
    <row r="68" spans="1:16" s="130" customFormat="1" ht="78.75">
      <c r="A68" s="58">
        <f t="shared" si="5"/>
        <v>60</v>
      </c>
      <c r="B68" s="58">
        <f t="shared" si="6"/>
        <v>60</v>
      </c>
      <c r="C68" s="58">
        <v>2667</v>
      </c>
      <c r="D68" s="59" t="s">
        <v>1475</v>
      </c>
      <c r="E68" s="157" t="s">
        <v>1447</v>
      </c>
      <c r="F68" s="58" t="s">
        <v>230</v>
      </c>
      <c r="G68" s="60">
        <v>494.93</v>
      </c>
      <c r="H68" s="60">
        <v>194.93</v>
      </c>
      <c r="I68" s="60">
        <v>0</v>
      </c>
      <c r="J68" s="60">
        <v>0</v>
      </c>
      <c r="K68" s="60">
        <v>0</v>
      </c>
      <c r="L68" s="60">
        <v>300</v>
      </c>
      <c r="M68" s="60">
        <v>0</v>
      </c>
      <c r="N68" s="60">
        <v>0</v>
      </c>
      <c r="O68" s="61">
        <v>60.614632372254661</v>
      </c>
      <c r="P68" s="158">
        <v>27</v>
      </c>
    </row>
    <row r="69" spans="1:16" s="130" customFormat="1" ht="78.75">
      <c r="A69" s="58">
        <f t="shared" si="5"/>
        <v>61</v>
      </c>
      <c r="B69" s="58">
        <f t="shared" si="6"/>
        <v>61</v>
      </c>
      <c r="C69" s="58">
        <v>2675</v>
      </c>
      <c r="D69" s="59" t="s">
        <v>1476</v>
      </c>
      <c r="E69" s="157" t="s">
        <v>1447</v>
      </c>
      <c r="F69" s="58" t="s">
        <v>230</v>
      </c>
      <c r="G69" s="60">
        <v>499.89600000000002</v>
      </c>
      <c r="H69" s="60">
        <v>200</v>
      </c>
      <c r="I69" s="60">
        <v>0</v>
      </c>
      <c r="J69" s="60">
        <v>0</v>
      </c>
      <c r="K69" s="60">
        <v>0</v>
      </c>
      <c r="L69" s="60">
        <v>299.89600000000002</v>
      </c>
      <c r="M69" s="60">
        <v>0</v>
      </c>
      <c r="N69" s="60">
        <v>0</v>
      </c>
      <c r="O69" s="61">
        <v>59.991678269079976</v>
      </c>
      <c r="P69" s="158">
        <v>27.666666666666668</v>
      </c>
    </row>
    <row r="70" spans="1:16" s="130" customFormat="1" ht="78" customHeight="1">
      <c r="A70" s="58">
        <f t="shared" si="5"/>
        <v>62</v>
      </c>
      <c r="B70" s="58">
        <f t="shared" si="6"/>
        <v>62</v>
      </c>
      <c r="C70" s="58">
        <v>2700</v>
      </c>
      <c r="D70" s="59" t="s">
        <v>1477</v>
      </c>
      <c r="E70" s="157" t="s">
        <v>1447</v>
      </c>
      <c r="F70" s="58" t="s">
        <v>230</v>
      </c>
      <c r="G70" s="60">
        <v>418.089</v>
      </c>
      <c r="H70" s="60">
        <v>200</v>
      </c>
      <c r="I70" s="60">
        <v>0</v>
      </c>
      <c r="J70" s="60">
        <v>0</v>
      </c>
      <c r="K70" s="60">
        <v>0</v>
      </c>
      <c r="L70" s="60">
        <v>218.089</v>
      </c>
      <c r="M70" s="60">
        <v>0</v>
      </c>
      <c r="N70" s="60">
        <v>0</v>
      </c>
      <c r="O70" s="61">
        <v>52.163295374908216</v>
      </c>
      <c r="P70" s="158">
        <v>27</v>
      </c>
    </row>
    <row r="71" spans="1:16" s="131" customFormat="1" ht="37.5">
      <c r="A71" s="58">
        <f t="shared" si="5"/>
        <v>63</v>
      </c>
      <c r="B71" s="58">
        <f t="shared" si="6"/>
        <v>63</v>
      </c>
      <c r="C71" s="80">
        <v>389</v>
      </c>
      <c r="D71" s="163" t="s">
        <v>1667</v>
      </c>
      <c r="E71" s="157" t="s">
        <v>1100</v>
      </c>
      <c r="F71" s="58" t="s">
        <v>230</v>
      </c>
      <c r="G71" s="81">
        <v>286.03199999999998</v>
      </c>
      <c r="H71" s="81">
        <v>143.01599999999999</v>
      </c>
      <c r="I71" s="81">
        <v>0</v>
      </c>
      <c r="J71" s="81">
        <v>84.379000000000005</v>
      </c>
      <c r="K71" s="81">
        <v>0</v>
      </c>
      <c r="L71" s="81">
        <v>58.637</v>
      </c>
      <c r="M71" s="81">
        <v>0</v>
      </c>
      <c r="N71" s="81">
        <v>0</v>
      </c>
      <c r="O71" s="159">
        <v>20.500153828942217</v>
      </c>
      <c r="P71" s="160">
        <v>28.666666666666668</v>
      </c>
    </row>
    <row r="72" spans="1:16" s="131" customFormat="1" ht="56.25">
      <c r="A72" s="58">
        <f t="shared" si="5"/>
        <v>64</v>
      </c>
      <c r="B72" s="58">
        <f t="shared" si="6"/>
        <v>64</v>
      </c>
      <c r="C72" s="80">
        <v>763</v>
      </c>
      <c r="D72" s="163" t="s">
        <v>1101</v>
      </c>
      <c r="E72" s="157" t="s">
        <v>1100</v>
      </c>
      <c r="F72" s="58" t="s">
        <v>230</v>
      </c>
      <c r="G72" s="81">
        <v>391.4</v>
      </c>
      <c r="H72" s="81">
        <v>195.7</v>
      </c>
      <c r="I72" s="81">
        <v>0</v>
      </c>
      <c r="J72" s="81">
        <v>0</v>
      </c>
      <c r="K72" s="81">
        <v>0</v>
      </c>
      <c r="L72" s="81">
        <v>0</v>
      </c>
      <c r="M72" s="81">
        <v>195.7</v>
      </c>
      <c r="N72" s="81">
        <v>0</v>
      </c>
      <c r="O72" s="159">
        <v>50</v>
      </c>
      <c r="P72" s="160">
        <v>31.333333333333332</v>
      </c>
    </row>
    <row r="73" spans="1:16" s="131" customFormat="1" ht="45.75" customHeight="1">
      <c r="A73" s="58">
        <f t="shared" si="5"/>
        <v>65</v>
      </c>
      <c r="B73" s="58">
        <f t="shared" si="6"/>
        <v>65</v>
      </c>
      <c r="C73" s="80">
        <v>1154</v>
      </c>
      <c r="D73" s="163" t="s">
        <v>1102</v>
      </c>
      <c r="E73" s="157" t="s">
        <v>1100</v>
      </c>
      <c r="F73" s="58" t="s">
        <v>618</v>
      </c>
      <c r="G73" s="81">
        <v>48.715000000000003</v>
      </c>
      <c r="H73" s="81">
        <v>24.356999999999999</v>
      </c>
      <c r="I73" s="81">
        <v>0</v>
      </c>
      <c r="J73" s="81">
        <v>13.858000000000001</v>
      </c>
      <c r="K73" s="81">
        <v>0</v>
      </c>
      <c r="L73" s="81">
        <v>0</v>
      </c>
      <c r="M73" s="81">
        <v>10.5</v>
      </c>
      <c r="N73" s="81">
        <v>0</v>
      </c>
      <c r="O73" s="159">
        <v>21.553936159293851</v>
      </c>
      <c r="P73" s="160">
        <v>28.666666666666668</v>
      </c>
    </row>
    <row r="74" spans="1:16" s="131" customFormat="1" ht="37.5">
      <c r="A74" s="58">
        <f t="shared" si="5"/>
        <v>66</v>
      </c>
      <c r="B74" s="58">
        <f t="shared" si="6"/>
        <v>66</v>
      </c>
      <c r="C74" s="80">
        <v>1197</v>
      </c>
      <c r="D74" s="163" t="s">
        <v>1103</v>
      </c>
      <c r="E74" s="157" t="s">
        <v>1100</v>
      </c>
      <c r="F74" s="58" t="s">
        <v>230</v>
      </c>
      <c r="G74" s="81">
        <v>397.03100000000001</v>
      </c>
      <c r="H74" s="81">
        <v>190</v>
      </c>
      <c r="I74" s="81">
        <v>0</v>
      </c>
      <c r="J74" s="81">
        <v>122.03100000000001</v>
      </c>
      <c r="K74" s="81">
        <v>0</v>
      </c>
      <c r="L74" s="81">
        <v>15</v>
      </c>
      <c r="M74" s="81">
        <v>70</v>
      </c>
      <c r="N74" s="81">
        <v>0</v>
      </c>
      <c r="O74" s="159">
        <v>21.408907616785591</v>
      </c>
      <c r="P74" s="160">
        <v>29.666666666666668</v>
      </c>
    </row>
    <row r="75" spans="1:16" s="131" customFormat="1" ht="93.75">
      <c r="A75" s="58">
        <f t="shared" si="5"/>
        <v>67</v>
      </c>
      <c r="B75" s="58">
        <f t="shared" si="6"/>
        <v>67</v>
      </c>
      <c r="C75" s="80">
        <v>1261</v>
      </c>
      <c r="D75" s="163" t="s">
        <v>1104</v>
      </c>
      <c r="E75" s="157" t="s">
        <v>1100</v>
      </c>
      <c r="F75" s="58" t="s">
        <v>230</v>
      </c>
      <c r="G75" s="81">
        <v>486.59</v>
      </c>
      <c r="H75" s="81">
        <v>200</v>
      </c>
      <c r="I75" s="81">
        <v>0</v>
      </c>
      <c r="J75" s="81">
        <v>0</v>
      </c>
      <c r="K75" s="81">
        <v>0</v>
      </c>
      <c r="L75" s="81">
        <v>286.58999999999997</v>
      </c>
      <c r="M75" s="81">
        <v>0</v>
      </c>
      <c r="N75" s="81">
        <v>0</v>
      </c>
      <c r="O75" s="159">
        <v>58.897634558868859</v>
      </c>
      <c r="P75" s="160">
        <v>31</v>
      </c>
    </row>
    <row r="76" spans="1:16" s="131" customFormat="1" ht="42.75" customHeight="1">
      <c r="A76" s="58">
        <f t="shared" si="5"/>
        <v>68</v>
      </c>
      <c r="B76" s="58">
        <f t="shared" si="6"/>
        <v>68</v>
      </c>
      <c r="C76" s="80">
        <v>1291</v>
      </c>
      <c r="D76" s="163" t="s">
        <v>1105</v>
      </c>
      <c r="E76" s="157" t="s">
        <v>1100</v>
      </c>
      <c r="F76" s="58" t="s">
        <v>617</v>
      </c>
      <c r="G76" s="81">
        <v>499.79899999999998</v>
      </c>
      <c r="H76" s="81">
        <v>199.79900000000001</v>
      </c>
      <c r="I76" s="81">
        <v>0</v>
      </c>
      <c r="J76" s="81">
        <v>209.5</v>
      </c>
      <c r="K76" s="81">
        <v>0</v>
      </c>
      <c r="L76" s="81">
        <v>0</v>
      </c>
      <c r="M76" s="81">
        <v>48.354999999999997</v>
      </c>
      <c r="N76" s="81">
        <v>42.145000000000003</v>
      </c>
      <c r="O76" s="159">
        <v>18.107279126208738</v>
      </c>
      <c r="P76" s="160">
        <v>29.666666666666668</v>
      </c>
    </row>
    <row r="77" spans="1:16" s="131" customFormat="1" ht="65.25" customHeight="1">
      <c r="A77" s="58">
        <f t="shared" ref="A77:B82" si="8">A76+1</f>
        <v>69</v>
      </c>
      <c r="B77" s="58">
        <f t="shared" si="8"/>
        <v>69</v>
      </c>
      <c r="C77" s="80">
        <v>1608</v>
      </c>
      <c r="D77" s="163" t="s">
        <v>1106</v>
      </c>
      <c r="E77" s="157" t="s">
        <v>1100</v>
      </c>
      <c r="F77" s="58" t="s">
        <v>617</v>
      </c>
      <c r="G77" s="81">
        <v>101.27</v>
      </c>
      <c r="H77" s="81">
        <v>50</v>
      </c>
      <c r="I77" s="81">
        <v>0</v>
      </c>
      <c r="J77" s="81">
        <v>33</v>
      </c>
      <c r="K77" s="81">
        <v>0</v>
      </c>
      <c r="L77" s="81">
        <v>0</v>
      </c>
      <c r="M77" s="81">
        <v>18.27</v>
      </c>
      <c r="N77" s="81">
        <v>0</v>
      </c>
      <c r="O77" s="159">
        <v>18.040880813666437</v>
      </c>
      <c r="P77" s="160">
        <v>29.333333333333332</v>
      </c>
    </row>
    <row r="78" spans="1:16" s="131" customFormat="1" ht="63.75" customHeight="1">
      <c r="A78" s="58">
        <f t="shared" si="8"/>
        <v>70</v>
      </c>
      <c r="B78" s="58">
        <f t="shared" si="8"/>
        <v>70</v>
      </c>
      <c r="C78" s="80">
        <v>2416</v>
      </c>
      <c r="D78" s="163" t="s">
        <v>1107</v>
      </c>
      <c r="E78" s="157" t="s">
        <v>1100</v>
      </c>
      <c r="F78" s="58" t="s">
        <v>617</v>
      </c>
      <c r="G78" s="81">
        <v>396.28899999999999</v>
      </c>
      <c r="H78" s="81">
        <v>198</v>
      </c>
      <c r="I78" s="81">
        <v>0</v>
      </c>
      <c r="J78" s="81">
        <v>128.28899999999999</v>
      </c>
      <c r="K78" s="81">
        <v>0</v>
      </c>
      <c r="L78" s="81">
        <v>70</v>
      </c>
      <c r="M78" s="81">
        <v>0</v>
      </c>
      <c r="N78" s="81">
        <v>0</v>
      </c>
      <c r="O78" s="159">
        <v>17.663876615298431</v>
      </c>
      <c r="P78" s="160">
        <v>28.333333333333332</v>
      </c>
    </row>
    <row r="79" spans="1:16" s="131" customFormat="1" ht="60" customHeight="1">
      <c r="A79" s="58">
        <f t="shared" si="8"/>
        <v>71</v>
      </c>
      <c r="B79" s="58">
        <f t="shared" si="8"/>
        <v>71</v>
      </c>
      <c r="C79" s="80">
        <v>2465</v>
      </c>
      <c r="D79" s="163" t="s">
        <v>1108</v>
      </c>
      <c r="E79" s="157" t="s">
        <v>1100</v>
      </c>
      <c r="F79" s="58" t="s">
        <v>617</v>
      </c>
      <c r="G79" s="81">
        <v>500</v>
      </c>
      <c r="H79" s="81">
        <v>200</v>
      </c>
      <c r="I79" s="81">
        <v>0</v>
      </c>
      <c r="J79" s="81">
        <v>210</v>
      </c>
      <c r="K79" s="81">
        <v>0</v>
      </c>
      <c r="L79" s="81">
        <v>0</v>
      </c>
      <c r="M79" s="81">
        <v>45.177</v>
      </c>
      <c r="N79" s="81">
        <v>44.823</v>
      </c>
      <c r="O79" s="159">
        <v>18</v>
      </c>
      <c r="P79" s="160">
        <v>28.666666666666668</v>
      </c>
    </row>
    <row r="80" spans="1:16" s="131" customFormat="1" ht="49.5" customHeight="1">
      <c r="A80" s="58">
        <f t="shared" si="8"/>
        <v>72</v>
      </c>
      <c r="B80" s="58">
        <f t="shared" si="8"/>
        <v>72</v>
      </c>
      <c r="C80" s="80">
        <v>2491</v>
      </c>
      <c r="D80" s="163" t="s">
        <v>1692</v>
      </c>
      <c r="E80" s="157" t="s">
        <v>1100</v>
      </c>
      <c r="F80" s="58" t="s">
        <v>230</v>
      </c>
      <c r="G80" s="81">
        <v>268</v>
      </c>
      <c r="H80" s="81">
        <v>134</v>
      </c>
      <c r="I80" s="81">
        <v>0</v>
      </c>
      <c r="J80" s="81">
        <v>79.864000000000004</v>
      </c>
      <c r="K80" s="81">
        <v>0</v>
      </c>
      <c r="L80" s="81">
        <v>0</v>
      </c>
      <c r="M80" s="81">
        <v>54.136000000000003</v>
      </c>
      <c r="N80" s="81">
        <v>0</v>
      </c>
      <c r="O80" s="159">
        <v>20.200000000000003</v>
      </c>
      <c r="P80" s="160">
        <v>30</v>
      </c>
    </row>
    <row r="81" spans="1:16" s="131" customFormat="1" ht="37.5">
      <c r="A81" s="58">
        <f t="shared" si="8"/>
        <v>73</v>
      </c>
      <c r="B81" s="58">
        <f t="shared" si="8"/>
        <v>73</v>
      </c>
      <c r="C81" s="80">
        <v>2585</v>
      </c>
      <c r="D81" s="163" t="s">
        <v>1109</v>
      </c>
      <c r="E81" s="157" t="s">
        <v>1100</v>
      </c>
      <c r="F81" s="58" t="s">
        <v>230</v>
      </c>
      <c r="G81" s="81">
        <v>299.98700000000002</v>
      </c>
      <c r="H81" s="81">
        <v>146</v>
      </c>
      <c r="I81" s="81">
        <v>0</v>
      </c>
      <c r="J81" s="81">
        <v>95.986999999999995</v>
      </c>
      <c r="K81" s="81">
        <v>0</v>
      </c>
      <c r="L81" s="81">
        <v>0</v>
      </c>
      <c r="M81" s="81">
        <v>58</v>
      </c>
      <c r="N81" s="81">
        <v>0</v>
      </c>
      <c r="O81" s="159">
        <v>19.334171147416388</v>
      </c>
      <c r="P81" s="160">
        <v>28.666666666666668</v>
      </c>
    </row>
    <row r="82" spans="1:16" s="131" customFormat="1" ht="105.75" customHeight="1">
      <c r="A82" s="58">
        <f t="shared" si="8"/>
        <v>74</v>
      </c>
      <c r="B82" s="58">
        <f t="shared" si="8"/>
        <v>74</v>
      </c>
      <c r="C82" s="80">
        <v>2669</v>
      </c>
      <c r="D82" s="163" t="s">
        <v>1110</v>
      </c>
      <c r="E82" s="157" t="s">
        <v>1100</v>
      </c>
      <c r="F82" s="58" t="s">
        <v>230</v>
      </c>
      <c r="G82" s="81">
        <v>498</v>
      </c>
      <c r="H82" s="81">
        <v>200</v>
      </c>
      <c r="I82" s="81">
        <v>0</v>
      </c>
      <c r="J82" s="81">
        <v>196</v>
      </c>
      <c r="K82" s="81">
        <v>0</v>
      </c>
      <c r="L82" s="81">
        <v>102</v>
      </c>
      <c r="M82" s="81">
        <v>0</v>
      </c>
      <c r="N82" s="81">
        <v>0</v>
      </c>
      <c r="O82" s="159">
        <v>20.481927710843372</v>
      </c>
      <c r="P82" s="160">
        <v>31.666666666666668</v>
      </c>
    </row>
    <row r="83" spans="1:16" s="116" customFormat="1" ht="20.25">
      <c r="A83" s="109"/>
      <c r="B83" s="110">
        <v>26</v>
      </c>
      <c r="C83" s="109"/>
      <c r="D83" s="111" t="s">
        <v>10</v>
      </c>
      <c r="E83" s="112"/>
      <c r="F83" s="113"/>
      <c r="G83" s="114">
        <f>SUM(G84:G109)</f>
        <v>5807.1879999999992</v>
      </c>
      <c r="H83" s="114">
        <f t="shared" ref="H83:N83" si="9">SUM(H84:H109)</f>
        <v>2733.4459999999999</v>
      </c>
      <c r="I83" s="114">
        <f t="shared" si="9"/>
        <v>0</v>
      </c>
      <c r="J83" s="114">
        <f t="shared" si="9"/>
        <v>1917.8470000000002</v>
      </c>
      <c r="K83" s="114">
        <f t="shared" si="9"/>
        <v>0</v>
      </c>
      <c r="L83" s="114">
        <f t="shared" si="9"/>
        <v>486.45900000000006</v>
      </c>
      <c r="M83" s="114">
        <f t="shared" si="9"/>
        <v>458.42199999999997</v>
      </c>
      <c r="N83" s="114">
        <f t="shared" si="9"/>
        <v>211.01400000000001</v>
      </c>
      <c r="O83" s="115"/>
      <c r="P83" s="115"/>
    </row>
    <row r="84" spans="1:16" s="132" customFormat="1" ht="51" customHeight="1">
      <c r="A84" s="58">
        <f>A82+1</f>
        <v>75</v>
      </c>
      <c r="B84" s="58">
        <v>1</v>
      </c>
      <c r="C84" s="58">
        <v>48</v>
      </c>
      <c r="D84" s="164" t="s">
        <v>231</v>
      </c>
      <c r="E84" s="157" t="s">
        <v>44</v>
      </c>
      <c r="F84" s="58" t="s">
        <v>232</v>
      </c>
      <c r="G84" s="60">
        <v>196.16800000000001</v>
      </c>
      <c r="H84" s="60">
        <v>98.084000000000003</v>
      </c>
      <c r="I84" s="60">
        <v>0</v>
      </c>
      <c r="J84" s="60">
        <v>58.654000000000003</v>
      </c>
      <c r="K84" s="60">
        <v>0</v>
      </c>
      <c r="L84" s="60">
        <v>0</v>
      </c>
      <c r="M84" s="60">
        <v>39.43</v>
      </c>
      <c r="N84" s="60">
        <v>0</v>
      </c>
      <c r="O84" s="61">
        <v>20.100118265976104</v>
      </c>
      <c r="P84" s="158">
        <v>30.833333333333332</v>
      </c>
    </row>
    <row r="85" spans="1:16" s="132" customFormat="1" ht="37.5">
      <c r="A85" s="58">
        <f>A84+1</f>
        <v>76</v>
      </c>
      <c r="B85" s="58">
        <f>B84+1</f>
        <v>2</v>
      </c>
      <c r="C85" s="58">
        <v>70</v>
      </c>
      <c r="D85" s="164" t="s">
        <v>233</v>
      </c>
      <c r="E85" s="157" t="s">
        <v>44</v>
      </c>
      <c r="F85" s="58" t="s">
        <v>232</v>
      </c>
      <c r="G85" s="60">
        <v>115.5</v>
      </c>
      <c r="H85" s="60">
        <v>57.75</v>
      </c>
      <c r="I85" s="60">
        <v>0</v>
      </c>
      <c r="J85" s="60">
        <v>34.340000000000003</v>
      </c>
      <c r="K85" s="60">
        <v>0</v>
      </c>
      <c r="L85" s="60">
        <v>0</v>
      </c>
      <c r="M85" s="60">
        <v>23.41</v>
      </c>
      <c r="N85" s="60">
        <v>0</v>
      </c>
      <c r="O85" s="61">
        <v>20.268398268398268</v>
      </c>
      <c r="P85" s="158">
        <v>30.833333333333332</v>
      </c>
    </row>
    <row r="86" spans="1:16" s="132" customFormat="1" ht="37.5">
      <c r="A86" s="58">
        <f>A85+1</f>
        <v>77</v>
      </c>
      <c r="B86" s="58">
        <f>B85+1</f>
        <v>3</v>
      </c>
      <c r="C86" s="58">
        <v>326</v>
      </c>
      <c r="D86" s="164" t="s">
        <v>238</v>
      </c>
      <c r="E86" s="157" t="s">
        <v>44</v>
      </c>
      <c r="F86" s="58" t="s">
        <v>232</v>
      </c>
      <c r="G86" s="60">
        <v>119.922</v>
      </c>
      <c r="H86" s="60">
        <v>59.960999999999999</v>
      </c>
      <c r="I86" s="60">
        <v>0</v>
      </c>
      <c r="J86" s="60">
        <v>35.881</v>
      </c>
      <c r="K86" s="60">
        <v>0</v>
      </c>
      <c r="L86" s="60">
        <v>0</v>
      </c>
      <c r="M86" s="60">
        <v>12.1</v>
      </c>
      <c r="N86" s="60">
        <v>11.98</v>
      </c>
      <c r="O86" s="61">
        <v>20.079718483681059</v>
      </c>
      <c r="P86" s="158">
        <v>29.166666666666668</v>
      </c>
    </row>
    <row r="87" spans="1:16" s="132" customFormat="1" ht="37.5">
      <c r="A87" s="58">
        <f t="shared" ref="A87:A109" si="10">A86+1</f>
        <v>78</v>
      </c>
      <c r="B87" s="58">
        <f t="shared" ref="B87:B109" si="11">B86+1</f>
        <v>4</v>
      </c>
      <c r="C87" s="58">
        <v>656</v>
      </c>
      <c r="D87" s="164" t="s">
        <v>235</v>
      </c>
      <c r="E87" s="157" t="s">
        <v>44</v>
      </c>
      <c r="F87" s="58" t="s">
        <v>232</v>
      </c>
      <c r="G87" s="60">
        <v>199.03800000000001</v>
      </c>
      <c r="H87" s="60">
        <v>99.519000000000005</v>
      </c>
      <c r="I87" s="60">
        <v>0</v>
      </c>
      <c r="J87" s="60">
        <v>57.720999999999997</v>
      </c>
      <c r="K87" s="60">
        <v>0</v>
      </c>
      <c r="L87" s="60">
        <v>15</v>
      </c>
      <c r="M87" s="60">
        <v>26.797999999999998</v>
      </c>
      <c r="N87" s="60">
        <v>0</v>
      </c>
      <c r="O87" s="61">
        <v>21.000010048332481</v>
      </c>
      <c r="P87" s="158">
        <v>30.166666666666668</v>
      </c>
    </row>
    <row r="88" spans="1:16" s="132" customFormat="1" ht="37.5">
      <c r="A88" s="58">
        <f t="shared" si="10"/>
        <v>79</v>
      </c>
      <c r="B88" s="58">
        <f t="shared" si="11"/>
        <v>5</v>
      </c>
      <c r="C88" s="58">
        <v>659</v>
      </c>
      <c r="D88" s="164" t="s">
        <v>234</v>
      </c>
      <c r="E88" s="157" t="s">
        <v>44</v>
      </c>
      <c r="F88" s="58" t="s">
        <v>232</v>
      </c>
      <c r="G88" s="60">
        <v>159.24</v>
      </c>
      <c r="H88" s="60">
        <v>79.62</v>
      </c>
      <c r="I88" s="60">
        <v>0</v>
      </c>
      <c r="J88" s="60">
        <v>46.18</v>
      </c>
      <c r="K88" s="60">
        <v>0</v>
      </c>
      <c r="L88" s="60">
        <v>10</v>
      </c>
      <c r="M88" s="60">
        <v>23.44</v>
      </c>
      <c r="N88" s="60">
        <v>0</v>
      </c>
      <c r="O88" s="61">
        <v>20.999748806832454</v>
      </c>
      <c r="P88" s="158">
        <v>30.5</v>
      </c>
    </row>
    <row r="89" spans="1:16" s="132" customFormat="1" ht="56.25">
      <c r="A89" s="58">
        <f t="shared" si="10"/>
        <v>80</v>
      </c>
      <c r="B89" s="58">
        <f t="shared" si="11"/>
        <v>6</v>
      </c>
      <c r="C89" s="58">
        <v>1223</v>
      </c>
      <c r="D89" s="164" t="s">
        <v>239</v>
      </c>
      <c r="E89" s="157" t="s">
        <v>44</v>
      </c>
      <c r="F89" s="58" t="s">
        <v>232</v>
      </c>
      <c r="G89" s="60">
        <v>299.87799999999999</v>
      </c>
      <c r="H89" s="60">
        <v>149.93899999999999</v>
      </c>
      <c r="I89" s="60">
        <v>0</v>
      </c>
      <c r="J89" s="60">
        <v>88.173000000000002</v>
      </c>
      <c r="K89" s="60">
        <v>0</v>
      </c>
      <c r="L89" s="60">
        <v>15</v>
      </c>
      <c r="M89" s="60">
        <v>26.305</v>
      </c>
      <c r="N89" s="60">
        <v>20.460999999999999</v>
      </c>
      <c r="O89" s="61">
        <v>20.597042797404278</v>
      </c>
      <c r="P89" s="158">
        <v>29.166666666666668</v>
      </c>
    </row>
    <row r="90" spans="1:16" s="132" customFormat="1" ht="63" customHeight="1">
      <c r="A90" s="58">
        <f t="shared" si="10"/>
        <v>81</v>
      </c>
      <c r="B90" s="58">
        <f t="shared" si="11"/>
        <v>7</v>
      </c>
      <c r="C90" s="58">
        <v>1355</v>
      </c>
      <c r="D90" s="164" t="s">
        <v>237</v>
      </c>
      <c r="E90" s="157" t="s">
        <v>44</v>
      </c>
      <c r="F90" s="58" t="s">
        <v>232</v>
      </c>
      <c r="G90" s="60">
        <v>299.97199999999998</v>
      </c>
      <c r="H90" s="60">
        <v>149.98599999999999</v>
      </c>
      <c r="I90" s="60">
        <v>0</v>
      </c>
      <c r="J90" s="60">
        <v>82.474000000000004</v>
      </c>
      <c r="K90" s="60">
        <v>0</v>
      </c>
      <c r="L90" s="60">
        <v>5.85</v>
      </c>
      <c r="M90" s="60">
        <v>40.51</v>
      </c>
      <c r="N90" s="60">
        <v>21.152000000000001</v>
      </c>
      <c r="O90" s="61">
        <v>22.506100569386479</v>
      </c>
      <c r="P90" s="158">
        <v>29.833333333333332</v>
      </c>
    </row>
    <row r="91" spans="1:16" s="132" customFormat="1" ht="57.75" customHeight="1">
      <c r="A91" s="58">
        <f t="shared" si="10"/>
        <v>82</v>
      </c>
      <c r="B91" s="58">
        <f t="shared" si="11"/>
        <v>8</v>
      </c>
      <c r="C91" s="58">
        <v>2199</v>
      </c>
      <c r="D91" s="164" t="s">
        <v>240</v>
      </c>
      <c r="E91" s="157" t="s">
        <v>44</v>
      </c>
      <c r="F91" s="58" t="s">
        <v>49</v>
      </c>
      <c r="G91" s="60">
        <v>57.48</v>
      </c>
      <c r="H91" s="60">
        <v>28</v>
      </c>
      <c r="I91" s="60">
        <v>0</v>
      </c>
      <c r="J91" s="60">
        <v>17</v>
      </c>
      <c r="K91" s="60">
        <v>0</v>
      </c>
      <c r="L91" s="60">
        <v>8.5</v>
      </c>
      <c r="M91" s="60">
        <v>3.98</v>
      </c>
      <c r="N91" s="60">
        <v>0</v>
      </c>
      <c r="O91" s="61">
        <v>21.711899791231733</v>
      </c>
      <c r="P91" s="158">
        <v>30.166666666666668</v>
      </c>
    </row>
    <row r="92" spans="1:16" s="132" customFormat="1" ht="56.25">
      <c r="A92" s="58">
        <f t="shared" si="10"/>
        <v>83</v>
      </c>
      <c r="B92" s="58">
        <f t="shared" si="11"/>
        <v>9</v>
      </c>
      <c r="C92" s="58">
        <v>2219</v>
      </c>
      <c r="D92" s="164" t="s">
        <v>1479</v>
      </c>
      <c r="E92" s="157" t="s">
        <v>44</v>
      </c>
      <c r="F92" s="58" t="s">
        <v>49</v>
      </c>
      <c r="G92" s="60">
        <v>112.56399999999999</v>
      </c>
      <c r="H92" s="60">
        <v>56</v>
      </c>
      <c r="I92" s="60">
        <v>0</v>
      </c>
      <c r="J92" s="60">
        <v>32.863999999999997</v>
      </c>
      <c r="K92" s="60">
        <v>0</v>
      </c>
      <c r="L92" s="60">
        <v>0</v>
      </c>
      <c r="M92" s="60">
        <v>23.7</v>
      </c>
      <c r="N92" s="60">
        <v>0</v>
      </c>
      <c r="O92" s="61">
        <v>21.054688888099214</v>
      </c>
      <c r="P92" s="158">
        <v>29.5</v>
      </c>
    </row>
    <row r="93" spans="1:16" s="132" customFormat="1" ht="56.25">
      <c r="A93" s="58">
        <f t="shared" si="10"/>
        <v>84</v>
      </c>
      <c r="B93" s="58">
        <f t="shared" si="11"/>
        <v>10</v>
      </c>
      <c r="C93" s="58">
        <v>2522</v>
      </c>
      <c r="D93" s="164" t="s">
        <v>236</v>
      </c>
      <c r="E93" s="157" t="s">
        <v>44</v>
      </c>
      <c r="F93" s="58" t="s">
        <v>232</v>
      </c>
      <c r="G93" s="60">
        <v>100.925</v>
      </c>
      <c r="H93" s="60">
        <v>50.462000000000003</v>
      </c>
      <c r="I93" s="60">
        <v>0</v>
      </c>
      <c r="J93" s="60">
        <v>30.163</v>
      </c>
      <c r="K93" s="60">
        <v>0</v>
      </c>
      <c r="L93" s="60">
        <v>0</v>
      </c>
      <c r="M93" s="60">
        <v>20.3</v>
      </c>
      <c r="N93" s="60">
        <v>0</v>
      </c>
      <c r="O93" s="61">
        <v>20.113945999504583</v>
      </c>
      <c r="P93" s="158">
        <v>30.166666666666668</v>
      </c>
    </row>
    <row r="94" spans="1:16" s="136" customFormat="1" ht="34.5" customHeight="1">
      <c r="A94" s="58">
        <f>A93+1</f>
        <v>85</v>
      </c>
      <c r="B94" s="58">
        <f>B93+1</f>
        <v>11</v>
      </c>
      <c r="C94" s="58">
        <v>1247</v>
      </c>
      <c r="D94" s="59" t="s">
        <v>1697</v>
      </c>
      <c r="E94" s="157" t="s">
        <v>44</v>
      </c>
      <c r="F94" s="58" t="s">
        <v>232</v>
      </c>
      <c r="G94" s="60">
        <v>497.77199999999999</v>
      </c>
      <c r="H94" s="60">
        <v>200</v>
      </c>
      <c r="I94" s="60">
        <v>0</v>
      </c>
      <c r="J94" s="60">
        <v>232.35300000000001</v>
      </c>
      <c r="K94" s="60">
        <v>0</v>
      </c>
      <c r="L94" s="60">
        <v>30</v>
      </c>
      <c r="M94" s="60">
        <v>30</v>
      </c>
      <c r="N94" s="60">
        <v>5.4189999999999996</v>
      </c>
      <c r="O94" s="61">
        <f t="shared" ref="O94" si="12">(L94+M94+N94)/G94*100</f>
        <v>13.142362366706042</v>
      </c>
      <c r="P94" s="158">
        <v>20.5</v>
      </c>
    </row>
    <row r="95" spans="1:16" s="130" customFormat="1" ht="56.25" customHeight="1">
      <c r="A95" s="58">
        <f>A94+1</f>
        <v>86</v>
      </c>
      <c r="B95" s="58">
        <f>B94+1</f>
        <v>12</v>
      </c>
      <c r="C95" s="58">
        <v>489</v>
      </c>
      <c r="D95" s="164" t="s">
        <v>625</v>
      </c>
      <c r="E95" s="157" t="s">
        <v>616</v>
      </c>
      <c r="F95" s="58" t="s">
        <v>232</v>
      </c>
      <c r="G95" s="60">
        <v>165.22800000000001</v>
      </c>
      <c r="H95" s="60">
        <v>82.614000000000004</v>
      </c>
      <c r="I95" s="60">
        <v>0</v>
      </c>
      <c r="J95" s="60">
        <v>49.213999999999999</v>
      </c>
      <c r="K95" s="60">
        <v>0</v>
      </c>
      <c r="L95" s="60">
        <v>11.5</v>
      </c>
      <c r="M95" s="60">
        <v>5.2</v>
      </c>
      <c r="N95" s="60">
        <v>16.7</v>
      </c>
      <c r="O95" s="61">
        <v>20.214491490546393</v>
      </c>
      <c r="P95" s="158">
        <v>30.166666666666668</v>
      </c>
    </row>
    <row r="96" spans="1:16" s="130" customFormat="1" ht="56.25" customHeight="1">
      <c r="A96" s="58">
        <f t="shared" si="10"/>
        <v>87</v>
      </c>
      <c r="B96" s="58">
        <f t="shared" si="11"/>
        <v>13</v>
      </c>
      <c r="C96" s="58">
        <v>622</v>
      </c>
      <c r="D96" s="164" t="s">
        <v>835</v>
      </c>
      <c r="E96" s="157" t="s">
        <v>616</v>
      </c>
      <c r="F96" s="58" t="s">
        <v>232</v>
      </c>
      <c r="G96" s="60">
        <v>54.5</v>
      </c>
      <c r="H96" s="60">
        <v>27.25</v>
      </c>
      <c r="I96" s="60">
        <v>0</v>
      </c>
      <c r="J96" s="60">
        <v>15.25</v>
      </c>
      <c r="K96" s="60">
        <v>0</v>
      </c>
      <c r="L96" s="60">
        <v>0</v>
      </c>
      <c r="M96" s="60">
        <v>12</v>
      </c>
      <c r="N96" s="60">
        <v>0</v>
      </c>
      <c r="O96" s="61">
        <v>22.018348623853214</v>
      </c>
      <c r="P96" s="158">
        <v>28.833333333333332</v>
      </c>
    </row>
    <row r="97" spans="1:16" s="130" customFormat="1" ht="56.25" customHeight="1">
      <c r="A97" s="58">
        <f t="shared" si="10"/>
        <v>88</v>
      </c>
      <c r="B97" s="58">
        <f t="shared" si="11"/>
        <v>14</v>
      </c>
      <c r="C97" s="58">
        <v>773</v>
      </c>
      <c r="D97" s="164" t="s">
        <v>624</v>
      </c>
      <c r="E97" s="157" t="s">
        <v>616</v>
      </c>
      <c r="F97" s="58" t="s">
        <v>232</v>
      </c>
      <c r="G97" s="60">
        <v>262.73599999999999</v>
      </c>
      <c r="H97" s="60">
        <v>131.36799999999999</v>
      </c>
      <c r="I97" s="60">
        <v>0</v>
      </c>
      <c r="J97" s="60">
        <v>78.558999999999997</v>
      </c>
      <c r="K97" s="60">
        <v>0</v>
      </c>
      <c r="L97" s="60">
        <v>11.955</v>
      </c>
      <c r="M97" s="60">
        <v>14.45</v>
      </c>
      <c r="N97" s="60">
        <v>26.404</v>
      </c>
      <c r="O97" s="61">
        <v>20.099643748858171</v>
      </c>
      <c r="P97" s="158">
        <v>31.5</v>
      </c>
    </row>
    <row r="98" spans="1:16" s="130" customFormat="1" ht="37.5">
      <c r="A98" s="58">
        <f t="shared" si="10"/>
        <v>89</v>
      </c>
      <c r="B98" s="58">
        <f t="shared" si="11"/>
        <v>15</v>
      </c>
      <c r="C98" s="80">
        <v>353</v>
      </c>
      <c r="D98" s="164" t="s">
        <v>765</v>
      </c>
      <c r="E98" s="157" t="s">
        <v>764</v>
      </c>
      <c r="F98" s="58" t="s">
        <v>232</v>
      </c>
      <c r="G98" s="81">
        <v>289.63</v>
      </c>
      <c r="H98" s="81">
        <v>144.815</v>
      </c>
      <c r="I98" s="81">
        <v>0</v>
      </c>
      <c r="J98" s="81">
        <v>85.706999999999994</v>
      </c>
      <c r="K98" s="81">
        <v>0</v>
      </c>
      <c r="L98" s="81">
        <v>35</v>
      </c>
      <c r="M98" s="81">
        <v>0</v>
      </c>
      <c r="N98" s="81">
        <v>24.108000000000001</v>
      </c>
      <c r="O98" s="159">
        <f>(N98+M98+L98)/G98*100</f>
        <v>20.408106895003971</v>
      </c>
      <c r="P98" s="160" t="e">
        <f>#REF!+#REF!</f>
        <v>#REF!</v>
      </c>
    </row>
    <row r="99" spans="1:16" s="133" customFormat="1" ht="37.5">
      <c r="A99" s="58">
        <f t="shared" si="10"/>
        <v>90</v>
      </c>
      <c r="B99" s="58">
        <f t="shared" si="11"/>
        <v>16</v>
      </c>
      <c r="C99" s="58">
        <v>90</v>
      </c>
      <c r="D99" s="164" t="s">
        <v>879</v>
      </c>
      <c r="E99" s="157" t="s">
        <v>876</v>
      </c>
      <c r="F99" s="161" t="s">
        <v>232</v>
      </c>
      <c r="G99" s="60">
        <v>394.97800000000001</v>
      </c>
      <c r="H99" s="60">
        <v>165.989</v>
      </c>
      <c r="I99" s="60">
        <v>0</v>
      </c>
      <c r="J99" s="60">
        <v>145.989</v>
      </c>
      <c r="K99" s="60">
        <v>0</v>
      </c>
      <c r="L99" s="60">
        <v>73.972999999999999</v>
      </c>
      <c r="M99" s="60">
        <v>0</v>
      </c>
      <c r="N99" s="60">
        <v>9.0269999999999992</v>
      </c>
      <c r="O99" s="61">
        <v>21.013828618302792</v>
      </c>
      <c r="P99" s="162">
        <v>28.5</v>
      </c>
    </row>
    <row r="100" spans="1:16" s="133" customFormat="1" ht="56.25">
      <c r="A100" s="58">
        <f t="shared" si="10"/>
        <v>91</v>
      </c>
      <c r="B100" s="58">
        <f t="shared" si="11"/>
        <v>17</v>
      </c>
      <c r="C100" s="58">
        <v>127</v>
      </c>
      <c r="D100" s="164" t="s">
        <v>878</v>
      </c>
      <c r="E100" s="157" t="s">
        <v>876</v>
      </c>
      <c r="F100" s="161" t="s">
        <v>232</v>
      </c>
      <c r="G100" s="60">
        <v>18.795000000000002</v>
      </c>
      <c r="H100" s="60">
        <v>9.3970000000000002</v>
      </c>
      <c r="I100" s="60">
        <v>0</v>
      </c>
      <c r="J100" s="60">
        <v>5.298</v>
      </c>
      <c r="K100" s="60">
        <v>0</v>
      </c>
      <c r="L100" s="60">
        <v>0</v>
      </c>
      <c r="M100" s="60">
        <v>4.0999999999999996</v>
      </c>
      <c r="N100" s="60">
        <v>0</v>
      </c>
      <c r="O100" s="61">
        <v>21.814312317105607</v>
      </c>
      <c r="P100" s="162">
        <v>28.833333333333332</v>
      </c>
    </row>
    <row r="101" spans="1:16" s="133" customFormat="1" ht="62.25" customHeight="1">
      <c r="A101" s="58">
        <f t="shared" si="10"/>
        <v>92</v>
      </c>
      <c r="B101" s="58">
        <f t="shared" si="11"/>
        <v>18</v>
      </c>
      <c r="C101" s="58">
        <v>601</v>
      </c>
      <c r="D101" s="164" t="s">
        <v>877</v>
      </c>
      <c r="E101" s="157" t="s">
        <v>876</v>
      </c>
      <c r="F101" s="161" t="s">
        <v>232</v>
      </c>
      <c r="G101" s="60">
        <v>256.00400000000002</v>
      </c>
      <c r="H101" s="60">
        <v>128.00200000000001</v>
      </c>
      <c r="I101" s="60">
        <v>0</v>
      </c>
      <c r="J101" s="60">
        <v>76.201999999999998</v>
      </c>
      <c r="K101" s="60">
        <v>0</v>
      </c>
      <c r="L101" s="60">
        <v>27.8</v>
      </c>
      <c r="M101" s="60">
        <v>24</v>
      </c>
      <c r="N101" s="60">
        <v>0</v>
      </c>
      <c r="O101" s="61">
        <v>20.234058842830578</v>
      </c>
      <c r="P101" s="162">
        <v>29.5</v>
      </c>
    </row>
    <row r="102" spans="1:16" s="133" customFormat="1" ht="71.25" customHeight="1">
      <c r="A102" s="58">
        <f t="shared" si="10"/>
        <v>93</v>
      </c>
      <c r="B102" s="58">
        <f t="shared" si="11"/>
        <v>19</v>
      </c>
      <c r="C102" s="58">
        <v>1850</v>
      </c>
      <c r="D102" s="164" t="s">
        <v>880</v>
      </c>
      <c r="E102" s="157" t="s">
        <v>876</v>
      </c>
      <c r="F102" s="161" t="s">
        <v>232</v>
      </c>
      <c r="G102" s="60">
        <v>98.453000000000003</v>
      </c>
      <c r="H102" s="60">
        <v>49.225999999999999</v>
      </c>
      <c r="I102" s="60">
        <v>0</v>
      </c>
      <c r="J102" s="60">
        <v>29.501000000000001</v>
      </c>
      <c r="K102" s="60">
        <v>0</v>
      </c>
      <c r="L102" s="60">
        <v>10</v>
      </c>
      <c r="M102" s="60">
        <v>0</v>
      </c>
      <c r="N102" s="60">
        <v>9.7260000000000009</v>
      </c>
      <c r="O102" s="61">
        <v>20.035956243080452</v>
      </c>
      <c r="P102" s="162">
        <v>27.5</v>
      </c>
    </row>
    <row r="103" spans="1:16" s="131" customFormat="1" ht="56.25">
      <c r="A103" s="58">
        <f t="shared" si="10"/>
        <v>94</v>
      </c>
      <c r="B103" s="58">
        <f t="shared" si="11"/>
        <v>20</v>
      </c>
      <c r="C103" s="80">
        <v>64</v>
      </c>
      <c r="D103" s="165" t="s">
        <v>1111</v>
      </c>
      <c r="E103" s="157" t="s">
        <v>1100</v>
      </c>
      <c r="F103" s="58" t="s">
        <v>232</v>
      </c>
      <c r="G103" s="81">
        <v>125.18</v>
      </c>
      <c r="H103" s="81">
        <v>62.59</v>
      </c>
      <c r="I103" s="81">
        <v>0</v>
      </c>
      <c r="J103" s="81">
        <v>37.49</v>
      </c>
      <c r="K103" s="81">
        <v>0</v>
      </c>
      <c r="L103" s="81">
        <v>0</v>
      </c>
      <c r="M103" s="81">
        <v>12.6</v>
      </c>
      <c r="N103" s="81">
        <v>12.5</v>
      </c>
      <c r="O103" s="159">
        <v>20.051126378015656</v>
      </c>
      <c r="P103" s="160">
        <v>28.166666666666668</v>
      </c>
    </row>
    <row r="104" spans="1:16" s="131" customFormat="1" ht="56.25">
      <c r="A104" s="58">
        <f t="shared" si="10"/>
        <v>95</v>
      </c>
      <c r="B104" s="58">
        <f t="shared" si="11"/>
        <v>21</v>
      </c>
      <c r="C104" s="80">
        <v>356</v>
      </c>
      <c r="D104" s="165" t="s">
        <v>1112</v>
      </c>
      <c r="E104" s="157" t="s">
        <v>1100</v>
      </c>
      <c r="F104" s="58" t="s">
        <v>232</v>
      </c>
      <c r="G104" s="81">
        <v>499.98500000000001</v>
      </c>
      <c r="H104" s="81">
        <v>200</v>
      </c>
      <c r="I104" s="81">
        <v>0</v>
      </c>
      <c r="J104" s="81">
        <v>199.48500000000001</v>
      </c>
      <c r="K104" s="81">
        <v>0</v>
      </c>
      <c r="L104" s="81">
        <v>100.5</v>
      </c>
      <c r="M104" s="81">
        <v>0</v>
      </c>
      <c r="N104" s="81">
        <v>0</v>
      </c>
      <c r="O104" s="159">
        <v>20.100603018090542</v>
      </c>
      <c r="P104" s="160">
        <v>28.166666666666668</v>
      </c>
    </row>
    <row r="105" spans="1:16" s="131" customFormat="1" ht="75">
      <c r="A105" s="58">
        <f t="shared" si="10"/>
        <v>96</v>
      </c>
      <c r="B105" s="58">
        <f t="shared" si="11"/>
        <v>22</v>
      </c>
      <c r="C105" s="80">
        <v>420</v>
      </c>
      <c r="D105" s="165" t="s">
        <v>1113</v>
      </c>
      <c r="E105" s="157" t="s">
        <v>1100</v>
      </c>
      <c r="F105" s="58" t="s">
        <v>232</v>
      </c>
      <c r="G105" s="81">
        <v>408.767</v>
      </c>
      <c r="H105" s="81">
        <v>200</v>
      </c>
      <c r="I105" s="81">
        <v>0</v>
      </c>
      <c r="J105" s="81">
        <v>126.605</v>
      </c>
      <c r="K105" s="81">
        <v>0</v>
      </c>
      <c r="L105" s="81">
        <v>21.213000000000001</v>
      </c>
      <c r="M105" s="81">
        <v>19.95</v>
      </c>
      <c r="N105" s="81">
        <v>40.999000000000002</v>
      </c>
      <c r="O105" s="159">
        <v>20.099959145430038</v>
      </c>
      <c r="P105" s="160">
        <v>28.166666666666668</v>
      </c>
    </row>
    <row r="106" spans="1:16" s="131" customFormat="1" ht="37.5">
      <c r="A106" s="58">
        <f t="shared" si="10"/>
        <v>97</v>
      </c>
      <c r="B106" s="58">
        <f t="shared" si="11"/>
        <v>23</v>
      </c>
      <c r="C106" s="80">
        <v>640</v>
      </c>
      <c r="D106" s="165" t="s">
        <v>1117</v>
      </c>
      <c r="E106" s="157" t="s">
        <v>1100</v>
      </c>
      <c r="F106" s="58" t="s">
        <v>232</v>
      </c>
      <c r="G106" s="81">
        <v>126.402</v>
      </c>
      <c r="H106" s="81">
        <v>63.201000000000001</v>
      </c>
      <c r="I106" s="81">
        <v>0</v>
      </c>
      <c r="J106" s="81">
        <v>37.863</v>
      </c>
      <c r="K106" s="81">
        <v>0</v>
      </c>
      <c r="L106" s="81">
        <v>12.8</v>
      </c>
      <c r="M106" s="81">
        <v>0</v>
      </c>
      <c r="N106" s="81">
        <v>12.538</v>
      </c>
      <c r="O106" s="159">
        <v>20.045568899226279</v>
      </c>
      <c r="P106" s="160">
        <v>28.833333333333332</v>
      </c>
    </row>
    <row r="107" spans="1:16" s="131" customFormat="1" ht="37.5">
      <c r="A107" s="58">
        <f t="shared" si="10"/>
        <v>98</v>
      </c>
      <c r="B107" s="58">
        <f t="shared" si="11"/>
        <v>24</v>
      </c>
      <c r="C107" s="80">
        <v>1956</v>
      </c>
      <c r="D107" s="165" t="s">
        <v>1114</v>
      </c>
      <c r="E107" s="157" t="s">
        <v>1100</v>
      </c>
      <c r="F107" s="58" t="s">
        <v>232</v>
      </c>
      <c r="G107" s="81">
        <v>279.346</v>
      </c>
      <c r="H107" s="81">
        <v>139.673</v>
      </c>
      <c r="I107" s="81">
        <v>0</v>
      </c>
      <c r="J107" s="81">
        <v>83.524000000000001</v>
      </c>
      <c r="K107" s="81">
        <v>0</v>
      </c>
      <c r="L107" s="81">
        <v>0</v>
      </c>
      <c r="M107" s="81">
        <v>56.149000000000001</v>
      </c>
      <c r="N107" s="81">
        <v>0</v>
      </c>
      <c r="O107" s="159">
        <v>20.100162522463183</v>
      </c>
      <c r="P107" s="160">
        <v>28.166666666666668</v>
      </c>
    </row>
    <row r="108" spans="1:16" s="131" customFormat="1" ht="37.5">
      <c r="A108" s="58">
        <f t="shared" si="10"/>
        <v>99</v>
      </c>
      <c r="B108" s="58">
        <f t="shared" si="11"/>
        <v>25</v>
      </c>
      <c r="C108" s="80">
        <v>1999</v>
      </c>
      <c r="D108" s="165" t="s">
        <v>1115</v>
      </c>
      <c r="E108" s="157" t="s">
        <v>1100</v>
      </c>
      <c r="F108" s="58" t="s">
        <v>232</v>
      </c>
      <c r="G108" s="81">
        <v>432.51600000000002</v>
      </c>
      <c r="H108" s="81">
        <v>200</v>
      </c>
      <c r="I108" s="81">
        <v>0</v>
      </c>
      <c r="J108" s="81">
        <v>145.148</v>
      </c>
      <c r="K108" s="81">
        <v>0</v>
      </c>
      <c r="L108" s="81">
        <v>87.367999999999995</v>
      </c>
      <c r="M108" s="81">
        <v>0</v>
      </c>
      <c r="N108" s="81">
        <v>0</v>
      </c>
      <c r="O108" s="159">
        <v>20.199946360365857</v>
      </c>
      <c r="P108" s="160">
        <v>29.833333333333332</v>
      </c>
    </row>
    <row r="109" spans="1:16" s="131" customFormat="1" ht="37.5">
      <c r="A109" s="58">
        <f t="shared" si="10"/>
        <v>100</v>
      </c>
      <c r="B109" s="58">
        <f t="shared" si="11"/>
        <v>26</v>
      </c>
      <c r="C109" s="80">
        <v>2407</v>
      </c>
      <c r="D109" s="165" t="s">
        <v>1116</v>
      </c>
      <c r="E109" s="157" t="s">
        <v>1100</v>
      </c>
      <c r="F109" s="58" t="s">
        <v>49</v>
      </c>
      <c r="G109" s="81">
        <v>236.209</v>
      </c>
      <c r="H109" s="81">
        <v>100</v>
      </c>
      <c r="I109" s="81">
        <v>0</v>
      </c>
      <c r="J109" s="81">
        <v>86.209000000000003</v>
      </c>
      <c r="K109" s="81">
        <v>0</v>
      </c>
      <c r="L109" s="81">
        <v>10</v>
      </c>
      <c r="M109" s="81">
        <v>40</v>
      </c>
      <c r="N109" s="81">
        <v>0</v>
      </c>
      <c r="O109" s="159">
        <v>21.1676947110398</v>
      </c>
      <c r="P109" s="160">
        <v>28.833333333333332</v>
      </c>
    </row>
    <row r="110" spans="1:16" s="116" customFormat="1" ht="20.25">
      <c r="A110" s="117"/>
      <c r="B110" s="118">
        <v>53</v>
      </c>
      <c r="C110" s="117"/>
      <c r="D110" s="111" t="s">
        <v>5</v>
      </c>
      <c r="E110" s="112"/>
      <c r="F110" s="113"/>
      <c r="G110" s="114">
        <f>SUM(G111:G163)</f>
        <v>13842.004000000001</v>
      </c>
      <c r="H110" s="114">
        <f t="shared" ref="H110:N110" si="13">SUM(H111:H163)</f>
        <v>6337.1930000000002</v>
      </c>
      <c r="I110" s="114">
        <f t="shared" si="13"/>
        <v>0</v>
      </c>
      <c r="J110" s="114">
        <f t="shared" si="13"/>
        <v>4365.1809999999996</v>
      </c>
      <c r="K110" s="114">
        <f t="shared" si="13"/>
        <v>0</v>
      </c>
      <c r="L110" s="114">
        <f t="shared" si="13"/>
        <v>1477.7719999999999</v>
      </c>
      <c r="M110" s="114">
        <f t="shared" si="13"/>
        <v>1106.252</v>
      </c>
      <c r="N110" s="114">
        <f t="shared" si="13"/>
        <v>555.60599999999999</v>
      </c>
      <c r="O110" s="115"/>
      <c r="P110" s="120"/>
    </row>
    <row r="111" spans="1:16" s="131" customFormat="1" ht="37.5">
      <c r="A111" s="58">
        <f>A109+1</f>
        <v>101</v>
      </c>
      <c r="B111" s="58">
        <v>1</v>
      </c>
      <c r="C111" s="80">
        <v>47</v>
      </c>
      <c r="D111" s="165" t="s">
        <v>253</v>
      </c>
      <c r="E111" s="157" t="s">
        <v>44</v>
      </c>
      <c r="F111" s="58" t="s">
        <v>51</v>
      </c>
      <c r="G111" s="81">
        <v>112.47199999999999</v>
      </c>
      <c r="H111" s="81">
        <v>44</v>
      </c>
      <c r="I111" s="81">
        <v>0</v>
      </c>
      <c r="J111" s="81">
        <v>39.472000000000001</v>
      </c>
      <c r="K111" s="81">
        <v>0</v>
      </c>
      <c r="L111" s="81">
        <v>29</v>
      </c>
      <c r="M111" s="81">
        <v>0</v>
      </c>
      <c r="N111" s="81">
        <v>0</v>
      </c>
      <c r="O111" s="159">
        <v>25.78419517746639</v>
      </c>
      <c r="P111" s="160">
        <v>28.833333333333332</v>
      </c>
    </row>
    <row r="112" spans="1:16" s="131" customFormat="1" ht="56.25">
      <c r="A112" s="58">
        <f>A111+1</f>
        <v>102</v>
      </c>
      <c r="B112" s="58">
        <f>B111+1</f>
        <v>2</v>
      </c>
      <c r="C112" s="80">
        <v>100</v>
      </c>
      <c r="D112" s="165" t="s">
        <v>250</v>
      </c>
      <c r="E112" s="157" t="s">
        <v>44</v>
      </c>
      <c r="F112" s="58" t="s">
        <v>51</v>
      </c>
      <c r="G112" s="81">
        <v>112</v>
      </c>
      <c r="H112" s="81">
        <v>44.5</v>
      </c>
      <c r="I112" s="81">
        <v>0</v>
      </c>
      <c r="J112" s="81">
        <v>44.5</v>
      </c>
      <c r="K112" s="81">
        <v>0</v>
      </c>
      <c r="L112" s="81">
        <v>0</v>
      </c>
      <c r="M112" s="81">
        <v>23</v>
      </c>
      <c r="N112" s="81">
        <v>0</v>
      </c>
      <c r="O112" s="159">
        <v>20.535714285714285</v>
      </c>
      <c r="P112" s="160">
        <v>29.166666666666668</v>
      </c>
    </row>
    <row r="113" spans="1:16" s="131" customFormat="1" ht="56.25">
      <c r="A113" s="58">
        <f>A112+1</f>
        <v>103</v>
      </c>
      <c r="B113" s="58">
        <f>B112+1</f>
        <v>3</v>
      </c>
      <c r="C113" s="80">
        <v>138</v>
      </c>
      <c r="D113" s="165" t="s">
        <v>244</v>
      </c>
      <c r="E113" s="157" t="s">
        <v>44</v>
      </c>
      <c r="F113" s="58" t="s">
        <v>51</v>
      </c>
      <c r="G113" s="81">
        <v>296.887</v>
      </c>
      <c r="H113" s="81">
        <v>145</v>
      </c>
      <c r="I113" s="81">
        <v>0</v>
      </c>
      <c r="J113" s="81">
        <v>86.022000000000006</v>
      </c>
      <c r="K113" s="81">
        <v>0</v>
      </c>
      <c r="L113" s="81">
        <v>0</v>
      </c>
      <c r="M113" s="81">
        <v>60</v>
      </c>
      <c r="N113" s="81">
        <v>5.8650000000000002</v>
      </c>
      <c r="O113" s="159">
        <v>22.185208513676919</v>
      </c>
      <c r="P113" s="160">
        <v>29.833333333333332</v>
      </c>
    </row>
    <row r="114" spans="1:16" s="131" customFormat="1" ht="75">
      <c r="A114" s="58">
        <f t="shared" ref="A114:A163" si="14">A113+1</f>
        <v>104</v>
      </c>
      <c r="B114" s="58">
        <f t="shared" ref="B114:B148" si="15">B113+1</f>
        <v>4</v>
      </c>
      <c r="C114" s="80">
        <v>165</v>
      </c>
      <c r="D114" s="165" t="s">
        <v>242</v>
      </c>
      <c r="E114" s="157" t="s">
        <v>44</v>
      </c>
      <c r="F114" s="58" t="s">
        <v>51</v>
      </c>
      <c r="G114" s="81">
        <v>310</v>
      </c>
      <c r="H114" s="81">
        <v>150</v>
      </c>
      <c r="I114" s="81">
        <v>0</v>
      </c>
      <c r="J114" s="81">
        <v>94.9</v>
      </c>
      <c r="K114" s="81">
        <v>0</v>
      </c>
      <c r="L114" s="81">
        <v>0</v>
      </c>
      <c r="M114" s="81">
        <v>65.099999999999994</v>
      </c>
      <c r="N114" s="81">
        <v>0</v>
      </c>
      <c r="O114" s="159">
        <v>21</v>
      </c>
      <c r="P114" s="160">
        <v>30.5</v>
      </c>
    </row>
    <row r="115" spans="1:16" s="131" customFormat="1" ht="82.5" customHeight="1">
      <c r="A115" s="58">
        <f t="shared" si="14"/>
        <v>105</v>
      </c>
      <c r="B115" s="58">
        <f t="shared" si="15"/>
        <v>5</v>
      </c>
      <c r="C115" s="80">
        <v>184</v>
      </c>
      <c r="D115" s="165" t="s">
        <v>245</v>
      </c>
      <c r="E115" s="157" t="s">
        <v>44</v>
      </c>
      <c r="F115" s="58" t="s">
        <v>51</v>
      </c>
      <c r="G115" s="81">
        <v>77.209999999999994</v>
      </c>
      <c r="H115" s="81">
        <v>38.604999999999997</v>
      </c>
      <c r="I115" s="81">
        <v>0</v>
      </c>
      <c r="J115" s="81">
        <v>23.085000000000001</v>
      </c>
      <c r="K115" s="81">
        <v>0</v>
      </c>
      <c r="L115" s="81">
        <v>0</v>
      </c>
      <c r="M115" s="81">
        <v>10.52</v>
      </c>
      <c r="N115" s="81">
        <v>5</v>
      </c>
      <c r="O115" s="159">
        <v>20.101023183525452</v>
      </c>
      <c r="P115" s="160">
        <v>29.833333333333332</v>
      </c>
    </row>
    <row r="116" spans="1:16" s="131" customFormat="1" ht="62.25" customHeight="1">
      <c r="A116" s="58">
        <f t="shared" si="14"/>
        <v>106</v>
      </c>
      <c r="B116" s="58">
        <f t="shared" si="15"/>
        <v>6</v>
      </c>
      <c r="C116" s="80">
        <v>387</v>
      </c>
      <c r="D116" s="165" t="s">
        <v>246</v>
      </c>
      <c r="E116" s="157" t="s">
        <v>44</v>
      </c>
      <c r="F116" s="58" t="s">
        <v>50</v>
      </c>
      <c r="G116" s="81">
        <v>298.55399999999997</v>
      </c>
      <c r="H116" s="81">
        <v>149.27699999999999</v>
      </c>
      <c r="I116" s="81">
        <v>0</v>
      </c>
      <c r="J116" s="81">
        <v>88.968999999999994</v>
      </c>
      <c r="K116" s="81">
        <v>0</v>
      </c>
      <c r="L116" s="81">
        <v>45.094000000000001</v>
      </c>
      <c r="M116" s="81">
        <v>0</v>
      </c>
      <c r="N116" s="81">
        <v>15.214</v>
      </c>
      <c r="O116" s="159">
        <v>20.200030815195912</v>
      </c>
      <c r="P116" s="160">
        <v>29.833333333333332</v>
      </c>
    </row>
    <row r="117" spans="1:16" s="131" customFormat="1" ht="60" customHeight="1">
      <c r="A117" s="58">
        <f t="shared" si="14"/>
        <v>107</v>
      </c>
      <c r="B117" s="58">
        <f t="shared" si="15"/>
        <v>7</v>
      </c>
      <c r="C117" s="80">
        <v>391</v>
      </c>
      <c r="D117" s="165" t="s">
        <v>243</v>
      </c>
      <c r="E117" s="157" t="s">
        <v>44</v>
      </c>
      <c r="F117" s="58" t="s">
        <v>50</v>
      </c>
      <c r="G117" s="81">
        <v>298.88799999999998</v>
      </c>
      <c r="H117" s="81">
        <v>149.44399999999999</v>
      </c>
      <c r="I117" s="81">
        <v>0</v>
      </c>
      <c r="J117" s="81">
        <v>89.367999999999995</v>
      </c>
      <c r="K117" s="81">
        <v>0</v>
      </c>
      <c r="L117" s="81">
        <v>43.381</v>
      </c>
      <c r="M117" s="81">
        <v>0</v>
      </c>
      <c r="N117" s="81">
        <v>16.695</v>
      </c>
      <c r="O117" s="159">
        <v>20.099836728138971</v>
      </c>
      <c r="P117" s="160">
        <v>30.166666666666668</v>
      </c>
    </row>
    <row r="118" spans="1:16" s="131" customFormat="1" ht="56.25">
      <c r="A118" s="58">
        <f t="shared" si="14"/>
        <v>108</v>
      </c>
      <c r="B118" s="58">
        <f t="shared" si="15"/>
        <v>8</v>
      </c>
      <c r="C118" s="80">
        <v>392</v>
      </c>
      <c r="D118" s="165" t="s">
        <v>249</v>
      </c>
      <c r="E118" s="157" t="s">
        <v>44</v>
      </c>
      <c r="F118" s="58" t="s">
        <v>50</v>
      </c>
      <c r="G118" s="81">
        <v>298.82400000000001</v>
      </c>
      <c r="H118" s="81">
        <v>149.41200000000001</v>
      </c>
      <c r="I118" s="81">
        <v>0</v>
      </c>
      <c r="J118" s="81">
        <v>89.347999999999999</v>
      </c>
      <c r="K118" s="81">
        <v>0</v>
      </c>
      <c r="L118" s="81">
        <v>43.615000000000002</v>
      </c>
      <c r="M118" s="81">
        <v>0</v>
      </c>
      <c r="N118" s="81">
        <v>16.449000000000002</v>
      </c>
      <c r="O118" s="159">
        <v>20.100125826573503</v>
      </c>
      <c r="P118" s="160">
        <v>29.5</v>
      </c>
    </row>
    <row r="119" spans="1:16" s="131" customFormat="1" ht="56.25">
      <c r="A119" s="58">
        <f t="shared" si="14"/>
        <v>109</v>
      </c>
      <c r="B119" s="58">
        <f t="shared" si="15"/>
        <v>9</v>
      </c>
      <c r="C119" s="80">
        <v>474</v>
      </c>
      <c r="D119" s="165" t="s">
        <v>247</v>
      </c>
      <c r="E119" s="157" t="s">
        <v>44</v>
      </c>
      <c r="F119" s="58" t="s">
        <v>51</v>
      </c>
      <c r="G119" s="81">
        <v>299.92599999999999</v>
      </c>
      <c r="H119" s="81">
        <v>116.926</v>
      </c>
      <c r="I119" s="81">
        <v>0</v>
      </c>
      <c r="J119" s="81">
        <v>90</v>
      </c>
      <c r="K119" s="81">
        <v>0</v>
      </c>
      <c r="L119" s="81">
        <v>11</v>
      </c>
      <c r="M119" s="81">
        <v>62</v>
      </c>
      <c r="N119" s="81">
        <v>20</v>
      </c>
      <c r="O119" s="159">
        <v>31.007648553309821</v>
      </c>
      <c r="P119" s="160">
        <v>29.833333333333332</v>
      </c>
    </row>
    <row r="120" spans="1:16" s="131" customFormat="1" ht="37.5">
      <c r="A120" s="58">
        <f t="shared" si="14"/>
        <v>110</v>
      </c>
      <c r="B120" s="58">
        <f t="shared" si="15"/>
        <v>10</v>
      </c>
      <c r="C120" s="80">
        <v>626</v>
      </c>
      <c r="D120" s="165" t="s">
        <v>251</v>
      </c>
      <c r="E120" s="157" t="s">
        <v>44</v>
      </c>
      <c r="F120" s="58" t="s">
        <v>51</v>
      </c>
      <c r="G120" s="81">
        <v>150.697</v>
      </c>
      <c r="H120" s="81">
        <v>75</v>
      </c>
      <c r="I120" s="81">
        <v>0</v>
      </c>
      <c r="J120" s="81">
        <v>43.697000000000003</v>
      </c>
      <c r="K120" s="81">
        <v>0</v>
      </c>
      <c r="L120" s="81">
        <v>0</v>
      </c>
      <c r="M120" s="81">
        <v>32</v>
      </c>
      <c r="N120" s="81">
        <v>0</v>
      </c>
      <c r="O120" s="159">
        <v>21.234662932905103</v>
      </c>
      <c r="P120" s="160">
        <v>29.166666666666668</v>
      </c>
    </row>
    <row r="121" spans="1:16" s="131" customFormat="1" ht="64.5" customHeight="1">
      <c r="A121" s="58">
        <f t="shared" si="14"/>
        <v>111</v>
      </c>
      <c r="B121" s="58">
        <f t="shared" si="15"/>
        <v>11</v>
      </c>
      <c r="C121" s="80">
        <v>676</v>
      </c>
      <c r="D121" s="165" t="s">
        <v>252</v>
      </c>
      <c r="E121" s="157" t="s">
        <v>44</v>
      </c>
      <c r="F121" s="58" t="s">
        <v>50</v>
      </c>
      <c r="G121" s="81">
        <v>218.14400000000001</v>
      </c>
      <c r="H121" s="81">
        <v>109.072</v>
      </c>
      <c r="I121" s="81">
        <v>0</v>
      </c>
      <c r="J121" s="81">
        <v>65.224999999999994</v>
      </c>
      <c r="K121" s="81">
        <v>0</v>
      </c>
      <c r="L121" s="81">
        <v>28.616</v>
      </c>
      <c r="M121" s="81">
        <v>0</v>
      </c>
      <c r="N121" s="81">
        <v>15.231</v>
      </c>
      <c r="O121" s="159">
        <v>20.100025671116324</v>
      </c>
      <c r="P121" s="160">
        <v>29.166666666666668</v>
      </c>
    </row>
    <row r="122" spans="1:16" s="131" customFormat="1" ht="78.75" customHeight="1">
      <c r="A122" s="58">
        <f t="shared" si="14"/>
        <v>112</v>
      </c>
      <c r="B122" s="58">
        <f t="shared" si="15"/>
        <v>12</v>
      </c>
      <c r="C122" s="80">
        <v>1141</v>
      </c>
      <c r="D122" s="165" t="s">
        <v>241</v>
      </c>
      <c r="E122" s="157" t="s">
        <v>44</v>
      </c>
      <c r="F122" s="58" t="s">
        <v>50</v>
      </c>
      <c r="G122" s="81">
        <v>123.88</v>
      </c>
      <c r="H122" s="81">
        <v>61.94</v>
      </c>
      <c r="I122" s="81">
        <v>0</v>
      </c>
      <c r="J122" s="81">
        <v>36.912999999999997</v>
      </c>
      <c r="K122" s="81">
        <v>0</v>
      </c>
      <c r="L122" s="81">
        <v>25.027000000000001</v>
      </c>
      <c r="M122" s="81">
        <v>0</v>
      </c>
      <c r="N122" s="81">
        <v>0</v>
      </c>
      <c r="O122" s="159">
        <v>20.202615434291253</v>
      </c>
      <c r="P122" s="160">
        <v>30.833333333333332</v>
      </c>
    </row>
    <row r="123" spans="1:16" s="131" customFormat="1" ht="120.75" customHeight="1">
      <c r="A123" s="58">
        <f t="shared" si="14"/>
        <v>113</v>
      </c>
      <c r="B123" s="58">
        <f t="shared" si="15"/>
        <v>13</v>
      </c>
      <c r="C123" s="80">
        <v>1143</v>
      </c>
      <c r="D123" s="165" t="s">
        <v>248</v>
      </c>
      <c r="E123" s="157" t="s">
        <v>44</v>
      </c>
      <c r="F123" s="58" t="s">
        <v>50</v>
      </c>
      <c r="G123" s="81">
        <v>59.872</v>
      </c>
      <c r="H123" s="81">
        <v>29.936</v>
      </c>
      <c r="I123" s="81">
        <v>0</v>
      </c>
      <c r="J123" s="81">
        <v>17.876000000000001</v>
      </c>
      <c r="K123" s="81">
        <v>0</v>
      </c>
      <c r="L123" s="81">
        <v>12.06</v>
      </c>
      <c r="M123" s="81">
        <v>0</v>
      </c>
      <c r="N123" s="81">
        <v>0</v>
      </c>
      <c r="O123" s="159">
        <v>20.142971672902192</v>
      </c>
      <c r="P123" s="160">
        <v>29.833333333333332</v>
      </c>
    </row>
    <row r="124" spans="1:16" s="137" customFormat="1" ht="77.25" customHeight="1">
      <c r="A124" s="58">
        <f>A123+1</f>
        <v>114</v>
      </c>
      <c r="B124" s="58">
        <f>B123+1</f>
        <v>14</v>
      </c>
      <c r="C124" s="58">
        <v>51</v>
      </c>
      <c r="D124" s="59" t="s">
        <v>1698</v>
      </c>
      <c r="E124" s="157" t="s">
        <v>44</v>
      </c>
      <c r="F124" s="58" t="s">
        <v>51</v>
      </c>
      <c r="G124" s="60">
        <v>299.98899999999998</v>
      </c>
      <c r="H124" s="60">
        <v>145</v>
      </c>
      <c r="I124" s="60">
        <v>0</v>
      </c>
      <c r="J124" s="60">
        <v>87.367000000000004</v>
      </c>
      <c r="K124" s="60">
        <v>0</v>
      </c>
      <c r="L124" s="60">
        <v>0</v>
      </c>
      <c r="M124" s="60">
        <v>63.070999999999998</v>
      </c>
      <c r="N124" s="60">
        <v>4.5510000000000002</v>
      </c>
      <c r="O124" s="61">
        <f t="shared" ref="O124" si="16">(L124+M124+N124)/G124*100</f>
        <v>22.541493188083564</v>
      </c>
      <c r="P124" s="160">
        <v>28.5</v>
      </c>
    </row>
    <row r="125" spans="1:16" s="131" customFormat="1" ht="60" customHeight="1">
      <c r="A125" s="58">
        <f>A124+1</f>
        <v>115</v>
      </c>
      <c r="B125" s="58">
        <f>B124+1</f>
        <v>15</v>
      </c>
      <c r="C125" s="80">
        <v>1250</v>
      </c>
      <c r="D125" s="165" t="s">
        <v>622</v>
      </c>
      <c r="E125" s="157" t="s">
        <v>616</v>
      </c>
      <c r="F125" s="58" t="s">
        <v>51</v>
      </c>
      <c r="G125" s="81">
        <v>64.034999999999997</v>
      </c>
      <c r="H125" s="81">
        <v>30</v>
      </c>
      <c r="I125" s="81">
        <v>0</v>
      </c>
      <c r="J125" s="81">
        <v>20.100999999999999</v>
      </c>
      <c r="K125" s="81">
        <v>0</v>
      </c>
      <c r="L125" s="81">
        <v>7</v>
      </c>
      <c r="M125" s="81">
        <v>0</v>
      </c>
      <c r="N125" s="81">
        <v>6.9340000000000002</v>
      </c>
      <c r="O125" s="159">
        <v>21.759975013664405</v>
      </c>
      <c r="P125" s="160">
        <v>29.5</v>
      </c>
    </row>
    <row r="126" spans="1:16" s="131" customFormat="1" ht="67.5" customHeight="1">
      <c r="A126" s="58">
        <f t="shared" si="14"/>
        <v>116</v>
      </c>
      <c r="B126" s="58">
        <f t="shared" si="15"/>
        <v>16</v>
      </c>
      <c r="C126" s="80">
        <v>1451</v>
      </c>
      <c r="D126" s="165" t="s">
        <v>621</v>
      </c>
      <c r="E126" s="157" t="s">
        <v>616</v>
      </c>
      <c r="F126" s="58" t="s">
        <v>50</v>
      </c>
      <c r="G126" s="81">
        <v>40.631999999999998</v>
      </c>
      <c r="H126" s="81">
        <v>20.315999999999999</v>
      </c>
      <c r="I126" s="81">
        <v>0</v>
      </c>
      <c r="J126" s="81">
        <v>12.148999999999999</v>
      </c>
      <c r="K126" s="81">
        <v>0</v>
      </c>
      <c r="L126" s="81">
        <v>8.1669999999999998</v>
      </c>
      <c r="M126" s="81">
        <v>0</v>
      </c>
      <c r="N126" s="81">
        <v>0</v>
      </c>
      <c r="O126" s="159">
        <v>20.099921244339438</v>
      </c>
      <c r="P126" s="160">
        <v>29.833333333333332</v>
      </c>
    </row>
    <row r="127" spans="1:16" s="131" customFormat="1" ht="56.25">
      <c r="A127" s="58">
        <f t="shared" si="14"/>
        <v>117</v>
      </c>
      <c r="B127" s="58">
        <f t="shared" si="15"/>
        <v>17</v>
      </c>
      <c r="C127" s="80">
        <v>1835</v>
      </c>
      <c r="D127" s="165" t="s">
        <v>623</v>
      </c>
      <c r="E127" s="157" t="s">
        <v>616</v>
      </c>
      <c r="F127" s="58" t="s">
        <v>51</v>
      </c>
      <c r="G127" s="81">
        <v>251.59299999999999</v>
      </c>
      <c r="H127" s="81">
        <v>120</v>
      </c>
      <c r="I127" s="81">
        <v>0</v>
      </c>
      <c r="J127" s="81">
        <v>80.787000000000006</v>
      </c>
      <c r="K127" s="81">
        <v>0</v>
      </c>
      <c r="L127" s="81">
        <v>0</v>
      </c>
      <c r="M127" s="81">
        <v>30</v>
      </c>
      <c r="N127" s="81">
        <v>20.806000000000001</v>
      </c>
      <c r="O127" s="159">
        <v>20.193725580600415</v>
      </c>
      <c r="P127" s="160">
        <v>29.5</v>
      </c>
    </row>
    <row r="128" spans="1:16" s="131" customFormat="1" ht="45" customHeight="1">
      <c r="A128" s="58">
        <f t="shared" si="14"/>
        <v>118</v>
      </c>
      <c r="B128" s="58">
        <f t="shared" si="15"/>
        <v>18</v>
      </c>
      <c r="C128" s="80">
        <v>2341</v>
      </c>
      <c r="D128" s="165" t="s">
        <v>619</v>
      </c>
      <c r="E128" s="157" t="s">
        <v>616</v>
      </c>
      <c r="F128" s="58" t="s">
        <v>51</v>
      </c>
      <c r="G128" s="81">
        <v>211.078</v>
      </c>
      <c r="H128" s="81">
        <v>100</v>
      </c>
      <c r="I128" s="81">
        <v>0</v>
      </c>
      <c r="J128" s="81">
        <v>68.599999999999994</v>
      </c>
      <c r="K128" s="81">
        <v>0</v>
      </c>
      <c r="L128" s="81">
        <v>0</v>
      </c>
      <c r="M128" s="81">
        <v>28.564</v>
      </c>
      <c r="N128" s="81">
        <v>13.914</v>
      </c>
      <c r="O128" s="159">
        <v>20.124314234548365</v>
      </c>
      <c r="P128" s="160">
        <v>31.166666666666668</v>
      </c>
    </row>
    <row r="129" spans="1:16" s="131" customFormat="1" ht="45" customHeight="1">
      <c r="A129" s="58">
        <f t="shared" si="14"/>
        <v>119</v>
      </c>
      <c r="B129" s="58">
        <f t="shared" si="15"/>
        <v>19</v>
      </c>
      <c r="C129" s="80">
        <v>2427</v>
      </c>
      <c r="D129" s="165" t="s">
        <v>620</v>
      </c>
      <c r="E129" s="157" t="s">
        <v>616</v>
      </c>
      <c r="F129" s="58" t="s">
        <v>51</v>
      </c>
      <c r="G129" s="81">
        <v>161.982</v>
      </c>
      <c r="H129" s="81">
        <v>80.991</v>
      </c>
      <c r="I129" s="81">
        <v>0</v>
      </c>
      <c r="J129" s="81">
        <v>40.991</v>
      </c>
      <c r="K129" s="81">
        <v>0</v>
      </c>
      <c r="L129" s="81">
        <v>40</v>
      </c>
      <c r="M129" s="81">
        <v>0</v>
      </c>
      <c r="N129" s="81">
        <v>0</v>
      </c>
      <c r="O129" s="159">
        <v>24.694101813781781</v>
      </c>
      <c r="P129" s="160">
        <v>30.166666666666668</v>
      </c>
    </row>
    <row r="130" spans="1:16" s="130" customFormat="1" ht="93.75">
      <c r="A130" s="58">
        <f t="shared" si="14"/>
        <v>120</v>
      </c>
      <c r="B130" s="58">
        <f t="shared" si="15"/>
        <v>20</v>
      </c>
      <c r="C130" s="80">
        <v>29</v>
      </c>
      <c r="D130" s="59" t="s">
        <v>769</v>
      </c>
      <c r="E130" s="157" t="s">
        <v>764</v>
      </c>
      <c r="F130" s="58" t="s">
        <v>51</v>
      </c>
      <c r="G130" s="81">
        <v>199.5</v>
      </c>
      <c r="H130" s="81">
        <v>99.75</v>
      </c>
      <c r="I130" s="81">
        <v>0</v>
      </c>
      <c r="J130" s="81">
        <v>59.75</v>
      </c>
      <c r="K130" s="81">
        <v>0</v>
      </c>
      <c r="L130" s="81">
        <v>40</v>
      </c>
      <c r="M130" s="81">
        <v>0</v>
      </c>
      <c r="N130" s="81">
        <v>0</v>
      </c>
      <c r="O130" s="159">
        <v>20.050125313283207</v>
      </c>
      <c r="P130" s="160">
        <v>26.833333333333332</v>
      </c>
    </row>
    <row r="131" spans="1:16" s="130" customFormat="1" ht="56.25">
      <c r="A131" s="58">
        <f t="shared" si="14"/>
        <v>121</v>
      </c>
      <c r="B131" s="58">
        <f t="shared" si="15"/>
        <v>21</v>
      </c>
      <c r="C131" s="80">
        <v>383</v>
      </c>
      <c r="D131" s="59" t="s">
        <v>766</v>
      </c>
      <c r="E131" s="157" t="s">
        <v>764</v>
      </c>
      <c r="F131" s="58" t="s">
        <v>50</v>
      </c>
      <c r="G131" s="81">
        <v>298.59100000000001</v>
      </c>
      <c r="H131" s="81">
        <v>149.29499999999999</v>
      </c>
      <c r="I131" s="81">
        <v>0</v>
      </c>
      <c r="J131" s="81">
        <v>89.278999999999996</v>
      </c>
      <c r="K131" s="81">
        <v>0</v>
      </c>
      <c r="L131" s="81">
        <v>44.915999999999997</v>
      </c>
      <c r="M131" s="81">
        <v>0</v>
      </c>
      <c r="N131" s="81">
        <v>15.101000000000001</v>
      </c>
      <c r="O131" s="159">
        <v>20.100069995411783</v>
      </c>
      <c r="P131" s="160">
        <v>28.5</v>
      </c>
    </row>
    <row r="132" spans="1:16" s="130" customFormat="1" ht="56.25">
      <c r="A132" s="58">
        <f t="shared" si="14"/>
        <v>122</v>
      </c>
      <c r="B132" s="58">
        <f t="shared" si="15"/>
        <v>22</v>
      </c>
      <c r="C132" s="80">
        <v>500</v>
      </c>
      <c r="D132" s="59" t="s">
        <v>770</v>
      </c>
      <c r="E132" s="157" t="s">
        <v>764</v>
      </c>
      <c r="F132" s="58" t="s">
        <v>51</v>
      </c>
      <c r="G132" s="81">
        <v>237.98099999999999</v>
      </c>
      <c r="H132" s="81">
        <v>118.99</v>
      </c>
      <c r="I132" s="81">
        <v>0</v>
      </c>
      <c r="J132" s="81">
        <v>70.991</v>
      </c>
      <c r="K132" s="81">
        <v>0</v>
      </c>
      <c r="L132" s="81">
        <v>13.08</v>
      </c>
      <c r="M132" s="81">
        <v>34.92</v>
      </c>
      <c r="N132" s="81">
        <v>0</v>
      </c>
      <c r="O132" s="159">
        <v>20.169677411221905</v>
      </c>
      <c r="P132" s="160">
        <v>26.833333333333332</v>
      </c>
    </row>
    <row r="133" spans="1:16" s="130" customFormat="1" ht="56.25">
      <c r="A133" s="58">
        <f t="shared" si="14"/>
        <v>123</v>
      </c>
      <c r="B133" s="58">
        <f t="shared" si="15"/>
        <v>23</v>
      </c>
      <c r="C133" s="80">
        <v>866</v>
      </c>
      <c r="D133" s="59" t="s">
        <v>1658</v>
      </c>
      <c r="E133" s="157" t="s">
        <v>764</v>
      </c>
      <c r="F133" s="58" t="s">
        <v>51</v>
      </c>
      <c r="G133" s="81">
        <v>299.863</v>
      </c>
      <c r="H133" s="81">
        <v>149.93100000000001</v>
      </c>
      <c r="I133" s="81">
        <v>0</v>
      </c>
      <c r="J133" s="81">
        <v>89.632000000000005</v>
      </c>
      <c r="K133" s="81">
        <v>0</v>
      </c>
      <c r="L133" s="81">
        <v>30</v>
      </c>
      <c r="M133" s="81">
        <v>0.78</v>
      </c>
      <c r="N133" s="81">
        <v>29.52</v>
      </c>
      <c r="O133" s="159">
        <v>20.109183193658435</v>
      </c>
      <c r="P133" s="160">
        <v>26.5</v>
      </c>
    </row>
    <row r="134" spans="1:16" s="130" customFormat="1" ht="56.25">
      <c r="A134" s="58">
        <f t="shared" si="14"/>
        <v>124</v>
      </c>
      <c r="B134" s="58">
        <f t="shared" si="15"/>
        <v>24</v>
      </c>
      <c r="C134" s="80">
        <v>981</v>
      </c>
      <c r="D134" s="59" t="s">
        <v>767</v>
      </c>
      <c r="E134" s="157" t="s">
        <v>764</v>
      </c>
      <c r="F134" s="58" t="s">
        <v>51</v>
      </c>
      <c r="G134" s="81">
        <v>163</v>
      </c>
      <c r="H134" s="81">
        <v>75</v>
      </c>
      <c r="I134" s="81">
        <v>0</v>
      </c>
      <c r="J134" s="81">
        <v>55.234999999999999</v>
      </c>
      <c r="K134" s="81">
        <v>0</v>
      </c>
      <c r="L134" s="81">
        <v>0</v>
      </c>
      <c r="M134" s="81">
        <v>32.765000000000001</v>
      </c>
      <c r="N134" s="81">
        <v>0</v>
      </c>
      <c r="O134" s="159">
        <v>20.101226993865033</v>
      </c>
      <c r="P134" s="160">
        <v>28.5</v>
      </c>
    </row>
    <row r="135" spans="1:16" s="130" customFormat="1" ht="114.75" customHeight="1">
      <c r="A135" s="58">
        <f t="shared" si="14"/>
        <v>125</v>
      </c>
      <c r="B135" s="58">
        <f t="shared" si="15"/>
        <v>25</v>
      </c>
      <c r="C135" s="80">
        <v>1299</v>
      </c>
      <c r="D135" s="59" t="s">
        <v>771</v>
      </c>
      <c r="E135" s="157" t="s">
        <v>764</v>
      </c>
      <c r="F135" s="58" t="s">
        <v>51</v>
      </c>
      <c r="G135" s="81">
        <v>499.79599999999999</v>
      </c>
      <c r="H135" s="81">
        <v>200</v>
      </c>
      <c r="I135" s="81">
        <v>0</v>
      </c>
      <c r="J135" s="81">
        <v>192</v>
      </c>
      <c r="K135" s="81">
        <v>0</v>
      </c>
      <c r="L135" s="81">
        <v>54.154000000000003</v>
      </c>
      <c r="M135" s="81">
        <v>0</v>
      </c>
      <c r="N135" s="81">
        <v>53.642000000000003</v>
      </c>
      <c r="O135" s="159">
        <v>21.567999743895509</v>
      </c>
      <c r="P135" s="160">
        <v>26.833333333333332</v>
      </c>
    </row>
    <row r="136" spans="1:16" s="130" customFormat="1" ht="112.5">
      <c r="A136" s="58">
        <f t="shared" si="14"/>
        <v>126</v>
      </c>
      <c r="B136" s="58">
        <f t="shared" si="15"/>
        <v>26</v>
      </c>
      <c r="C136" s="80">
        <v>1461</v>
      </c>
      <c r="D136" s="59" t="s">
        <v>768</v>
      </c>
      <c r="E136" s="157" t="s">
        <v>764</v>
      </c>
      <c r="F136" s="58" t="s">
        <v>51</v>
      </c>
      <c r="G136" s="81">
        <v>499.78899999999999</v>
      </c>
      <c r="H136" s="81">
        <v>199.78899999999999</v>
      </c>
      <c r="I136" s="81">
        <v>0</v>
      </c>
      <c r="J136" s="81">
        <v>199.95</v>
      </c>
      <c r="K136" s="81">
        <v>0</v>
      </c>
      <c r="L136" s="81">
        <v>100.05</v>
      </c>
      <c r="M136" s="81">
        <v>0</v>
      </c>
      <c r="N136" s="81">
        <v>0</v>
      </c>
      <c r="O136" s="159">
        <v>20.018447784965254</v>
      </c>
      <c r="P136" s="160">
        <v>27.5</v>
      </c>
    </row>
    <row r="137" spans="1:16" s="133" customFormat="1" ht="56.25">
      <c r="A137" s="58">
        <f t="shared" si="14"/>
        <v>127</v>
      </c>
      <c r="B137" s="58">
        <f t="shared" si="15"/>
        <v>27</v>
      </c>
      <c r="C137" s="58">
        <v>69</v>
      </c>
      <c r="D137" s="59" t="s">
        <v>886</v>
      </c>
      <c r="E137" s="157" t="s">
        <v>876</v>
      </c>
      <c r="F137" s="161" t="s">
        <v>51</v>
      </c>
      <c r="G137" s="60">
        <v>100</v>
      </c>
      <c r="H137" s="60">
        <v>49</v>
      </c>
      <c r="I137" s="60">
        <v>0</v>
      </c>
      <c r="J137" s="60">
        <v>29</v>
      </c>
      <c r="K137" s="60">
        <v>0</v>
      </c>
      <c r="L137" s="60">
        <v>2</v>
      </c>
      <c r="M137" s="60">
        <v>20</v>
      </c>
      <c r="N137" s="60">
        <v>0</v>
      </c>
      <c r="O137" s="61">
        <v>22</v>
      </c>
      <c r="P137" s="162">
        <v>27.5</v>
      </c>
    </row>
    <row r="138" spans="1:16" s="133" customFormat="1" ht="57" customHeight="1">
      <c r="A138" s="58">
        <f t="shared" si="14"/>
        <v>128</v>
      </c>
      <c r="B138" s="58">
        <f t="shared" si="15"/>
        <v>28</v>
      </c>
      <c r="C138" s="58">
        <v>102</v>
      </c>
      <c r="D138" s="59" t="s">
        <v>885</v>
      </c>
      <c r="E138" s="157" t="s">
        <v>876</v>
      </c>
      <c r="F138" s="161" t="s">
        <v>50</v>
      </c>
      <c r="G138" s="60">
        <v>298.52800000000002</v>
      </c>
      <c r="H138" s="60">
        <v>140</v>
      </c>
      <c r="I138" s="60">
        <v>0</v>
      </c>
      <c r="J138" s="60">
        <v>95.82</v>
      </c>
      <c r="K138" s="60">
        <v>0</v>
      </c>
      <c r="L138" s="60">
        <v>30.4</v>
      </c>
      <c r="M138" s="60">
        <v>6.7930000000000001</v>
      </c>
      <c r="N138" s="60">
        <v>25.515000000000001</v>
      </c>
      <c r="O138" s="61">
        <v>21.005734805445382</v>
      </c>
      <c r="P138" s="162">
        <v>27.833333333333332</v>
      </c>
    </row>
    <row r="139" spans="1:16" s="133" customFormat="1" ht="37.5">
      <c r="A139" s="58">
        <f t="shared" si="14"/>
        <v>129</v>
      </c>
      <c r="B139" s="58">
        <f t="shared" si="15"/>
        <v>29</v>
      </c>
      <c r="C139" s="58">
        <v>240</v>
      </c>
      <c r="D139" s="59" t="s">
        <v>882</v>
      </c>
      <c r="E139" s="157" t="s">
        <v>876</v>
      </c>
      <c r="F139" s="161" t="s">
        <v>51</v>
      </c>
      <c r="G139" s="60">
        <v>114.8</v>
      </c>
      <c r="H139" s="60">
        <v>57.4</v>
      </c>
      <c r="I139" s="60">
        <v>0</v>
      </c>
      <c r="J139" s="60">
        <v>34.299999999999997</v>
      </c>
      <c r="K139" s="60">
        <v>0</v>
      </c>
      <c r="L139" s="60">
        <v>16</v>
      </c>
      <c r="M139" s="60">
        <v>7.1</v>
      </c>
      <c r="N139" s="60">
        <v>0</v>
      </c>
      <c r="O139" s="61">
        <v>20.121951219512198</v>
      </c>
      <c r="P139" s="162">
        <v>29.5</v>
      </c>
    </row>
    <row r="140" spans="1:16" s="133" customFormat="1" ht="42" customHeight="1">
      <c r="A140" s="58">
        <f t="shared" si="14"/>
        <v>130</v>
      </c>
      <c r="B140" s="58">
        <f t="shared" si="15"/>
        <v>30</v>
      </c>
      <c r="C140" s="58">
        <v>256</v>
      </c>
      <c r="D140" s="59" t="s">
        <v>884</v>
      </c>
      <c r="E140" s="157" t="s">
        <v>876</v>
      </c>
      <c r="F140" s="161" t="s">
        <v>51</v>
      </c>
      <c r="G140" s="60">
        <v>299.995</v>
      </c>
      <c r="H140" s="60">
        <v>130</v>
      </c>
      <c r="I140" s="60">
        <v>0</v>
      </c>
      <c r="J140" s="60">
        <v>79.995000000000005</v>
      </c>
      <c r="K140" s="60">
        <v>0</v>
      </c>
      <c r="L140" s="60">
        <v>12</v>
      </c>
      <c r="M140" s="60">
        <v>69.358000000000004</v>
      </c>
      <c r="N140" s="60">
        <v>8.6419999999999995</v>
      </c>
      <c r="O140" s="61">
        <v>30.000500008333468</v>
      </c>
      <c r="P140" s="162">
        <v>28.5</v>
      </c>
    </row>
    <row r="141" spans="1:16" s="133" customFormat="1" ht="55.5" customHeight="1">
      <c r="A141" s="58">
        <f t="shared" si="14"/>
        <v>131</v>
      </c>
      <c r="B141" s="58">
        <f t="shared" si="15"/>
        <v>31</v>
      </c>
      <c r="C141" s="58">
        <v>384</v>
      </c>
      <c r="D141" s="59" t="s">
        <v>881</v>
      </c>
      <c r="E141" s="157" t="s">
        <v>876</v>
      </c>
      <c r="F141" s="161" t="s">
        <v>50</v>
      </c>
      <c r="G141" s="60">
        <v>399.18599999999998</v>
      </c>
      <c r="H141" s="60">
        <v>199.59299999999999</v>
      </c>
      <c r="I141" s="60">
        <v>0</v>
      </c>
      <c r="J141" s="60">
        <v>119.357</v>
      </c>
      <c r="K141" s="60">
        <v>0</v>
      </c>
      <c r="L141" s="60">
        <v>48.301000000000002</v>
      </c>
      <c r="M141" s="60">
        <v>0</v>
      </c>
      <c r="N141" s="60">
        <v>31.934999999999999</v>
      </c>
      <c r="O141" s="61">
        <v>20.099903303222057</v>
      </c>
      <c r="P141" s="162">
        <v>29.833333333333332</v>
      </c>
    </row>
    <row r="142" spans="1:16" s="133" customFormat="1" ht="58.5" customHeight="1">
      <c r="A142" s="58">
        <f t="shared" si="14"/>
        <v>132</v>
      </c>
      <c r="B142" s="58">
        <f t="shared" si="15"/>
        <v>32</v>
      </c>
      <c r="C142" s="58">
        <v>385</v>
      </c>
      <c r="D142" s="59" t="s">
        <v>883</v>
      </c>
      <c r="E142" s="157" t="s">
        <v>876</v>
      </c>
      <c r="F142" s="161" t="s">
        <v>50</v>
      </c>
      <c r="G142" s="60">
        <v>70.087999999999994</v>
      </c>
      <c r="H142" s="60">
        <v>35.043999999999997</v>
      </c>
      <c r="I142" s="60">
        <v>0</v>
      </c>
      <c r="J142" s="60">
        <v>20.956</v>
      </c>
      <c r="K142" s="60">
        <v>0</v>
      </c>
      <c r="L142" s="60">
        <v>14.087999999999999</v>
      </c>
      <c r="M142" s="60">
        <v>0</v>
      </c>
      <c r="N142" s="60">
        <v>0</v>
      </c>
      <c r="O142" s="61">
        <v>20.100445154662712</v>
      </c>
      <c r="P142" s="162">
        <v>29.5</v>
      </c>
    </row>
    <row r="143" spans="1:16" s="130" customFormat="1" ht="78.75">
      <c r="A143" s="58">
        <f t="shared" si="14"/>
        <v>133</v>
      </c>
      <c r="B143" s="58">
        <f t="shared" si="15"/>
        <v>33</v>
      </c>
      <c r="C143" s="58">
        <v>550</v>
      </c>
      <c r="D143" s="59" t="s">
        <v>1480</v>
      </c>
      <c r="E143" s="157" t="s">
        <v>1447</v>
      </c>
      <c r="F143" s="58" t="s">
        <v>51</v>
      </c>
      <c r="G143" s="60">
        <v>293.5</v>
      </c>
      <c r="H143" s="60">
        <v>146.75</v>
      </c>
      <c r="I143" s="60">
        <v>0</v>
      </c>
      <c r="J143" s="60">
        <v>0</v>
      </c>
      <c r="K143" s="60">
        <v>0</v>
      </c>
      <c r="L143" s="60">
        <v>30</v>
      </c>
      <c r="M143" s="60">
        <v>116.75</v>
      </c>
      <c r="N143" s="60">
        <v>0</v>
      </c>
      <c r="O143" s="61">
        <v>50</v>
      </c>
      <c r="P143" s="158">
        <v>27.5</v>
      </c>
    </row>
    <row r="144" spans="1:16" s="130" customFormat="1" ht="86.25" customHeight="1">
      <c r="A144" s="58">
        <f t="shared" si="14"/>
        <v>134</v>
      </c>
      <c r="B144" s="58">
        <f t="shared" si="15"/>
        <v>34</v>
      </c>
      <c r="C144" s="58">
        <v>2569</v>
      </c>
      <c r="D144" s="59" t="s">
        <v>1481</v>
      </c>
      <c r="E144" s="157" t="s">
        <v>1447</v>
      </c>
      <c r="F144" s="58" t="s">
        <v>51</v>
      </c>
      <c r="G144" s="60">
        <v>224.458</v>
      </c>
      <c r="H144" s="60">
        <v>112.229</v>
      </c>
      <c r="I144" s="60">
        <v>0</v>
      </c>
      <c r="J144" s="60">
        <v>0</v>
      </c>
      <c r="K144" s="60">
        <v>0</v>
      </c>
      <c r="L144" s="60">
        <v>0</v>
      </c>
      <c r="M144" s="60">
        <v>112.229</v>
      </c>
      <c r="N144" s="60">
        <v>0</v>
      </c>
      <c r="O144" s="61">
        <v>50</v>
      </c>
      <c r="P144" s="158">
        <v>27.5</v>
      </c>
    </row>
    <row r="145" spans="1:16" s="131" customFormat="1" ht="81.75" customHeight="1">
      <c r="A145" s="58">
        <f t="shared" si="14"/>
        <v>135</v>
      </c>
      <c r="B145" s="58">
        <f t="shared" si="15"/>
        <v>35</v>
      </c>
      <c r="C145" s="80">
        <v>68</v>
      </c>
      <c r="D145" s="163" t="s">
        <v>1118</v>
      </c>
      <c r="E145" s="157" t="s">
        <v>1100</v>
      </c>
      <c r="F145" s="58" t="s">
        <v>51</v>
      </c>
      <c r="G145" s="81">
        <v>300</v>
      </c>
      <c r="H145" s="81">
        <v>150</v>
      </c>
      <c r="I145" s="81">
        <v>0</v>
      </c>
      <c r="J145" s="81">
        <v>0</v>
      </c>
      <c r="K145" s="81">
        <v>0</v>
      </c>
      <c r="L145" s="81">
        <v>0</v>
      </c>
      <c r="M145" s="81">
        <v>150</v>
      </c>
      <c r="N145" s="81">
        <v>0</v>
      </c>
      <c r="O145" s="159">
        <v>50</v>
      </c>
      <c r="P145" s="160">
        <v>29.166666666666668</v>
      </c>
    </row>
    <row r="146" spans="1:16" s="131" customFormat="1" ht="81.75" customHeight="1">
      <c r="A146" s="58">
        <f t="shared" si="14"/>
        <v>136</v>
      </c>
      <c r="B146" s="58">
        <f t="shared" si="15"/>
        <v>36</v>
      </c>
      <c r="C146" s="80">
        <v>388</v>
      </c>
      <c r="D146" s="163" t="s">
        <v>1119</v>
      </c>
      <c r="E146" s="157" t="s">
        <v>1100</v>
      </c>
      <c r="F146" s="58" t="s">
        <v>50</v>
      </c>
      <c r="G146" s="81">
        <v>211.90899999999999</v>
      </c>
      <c r="H146" s="81">
        <v>105.95399999999999</v>
      </c>
      <c r="I146" s="81">
        <v>0</v>
      </c>
      <c r="J146" s="81">
        <v>63.360999999999997</v>
      </c>
      <c r="K146" s="81">
        <v>0</v>
      </c>
      <c r="L146" s="81">
        <v>26.366</v>
      </c>
      <c r="M146" s="81">
        <v>0</v>
      </c>
      <c r="N146" s="81">
        <v>16.228000000000002</v>
      </c>
      <c r="O146" s="159">
        <v>20.100137323096238</v>
      </c>
      <c r="P146" s="160">
        <v>30.166666666666668</v>
      </c>
    </row>
    <row r="147" spans="1:16" s="131" customFormat="1" ht="37.5">
      <c r="A147" s="58">
        <f t="shared" si="14"/>
        <v>137</v>
      </c>
      <c r="B147" s="58">
        <f t="shared" si="15"/>
        <v>37</v>
      </c>
      <c r="C147" s="80">
        <v>1443</v>
      </c>
      <c r="D147" s="163" t="s">
        <v>1120</v>
      </c>
      <c r="E147" s="157" t="s">
        <v>1100</v>
      </c>
      <c r="F147" s="58" t="s">
        <v>51</v>
      </c>
      <c r="G147" s="81">
        <v>223.28899999999999</v>
      </c>
      <c r="H147" s="81">
        <v>110</v>
      </c>
      <c r="I147" s="81">
        <v>0</v>
      </c>
      <c r="J147" s="81">
        <v>67.775000000000006</v>
      </c>
      <c r="K147" s="81">
        <v>0</v>
      </c>
      <c r="L147" s="81">
        <v>23.5</v>
      </c>
      <c r="M147" s="81">
        <v>0</v>
      </c>
      <c r="N147" s="81">
        <v>22.013999999999999</v>
      </c>
      <c r="O147" s="159">
        <v>20.383449251866416</v>
      </c>
      <c r="P147" s="160">
        <v>28.833333333333332</v>
      </c>
    </row>
    <row r="148" spans="1:16" s="131" customFormat="1" ht="56.25">
      <c r="A148" s="58">
        <f t="shared" si="14"/>
        <v>138</v>
      </c>
      <c r="B148" s="58">
        <f t="shared" si="15"/>
        <v>38</v>
      </c>
      <c r="C148" s="80">
        <v>1466</v>
      </c>
      <c r="D148" s="163" t="s">
        <v>1121</v>
      </c>
      <c r="E148" s="157" t="s">
        <v>1100</v>
      </c>
      <c r="F148" s="58" t="s">
        <v>51</v>
      </c>
      <c r="G148" s="81">
        <v>299.178</v>
      </c>
      <c r="H148" s="81">
        <v>134.63</v>
      </c>
      <c r="I148" s="81">
        <v>0</v>
      </c>
      <c r="J148" s="81">
        <v>103.21599999999999</v>
      </c>
      <c r="K148" s="81">
        <v>0</v>
      </c>
      <c r="L148" s="81">
        <v>0</v>
      </c>
      <c r="M148" s="81">
        <v>31.324000000000002</v>
      </c>
      <c r="N148" s="81">
        <v>30.007999999999999</v>
      </c>
      <c r="O148" s="159">
        <v>20.500170467079798</v>
      </c>
      <c r="P148" s="160">
        <v>29.166666666666668</v>
      </c>
    </row>
    <row r="149" spans="1:16" s="131" customFormat="1" ht="56.25">
      <c r="A149" s="58">
        <f t="shared" si="14"/>
        <v>139</v>
      </c>
      <c r="B149" s="58">
        <f t="shared" ref="B149:B163" si="17">B148+1</f>
        <v>39</v>
      </c>
      <c r="C149" s="80">
        <v>1476</v>
      </c>
      <c r="D149" s="163" t="s">
        <v>1122</v>
      </c>
      <c r="E149" s="157" t="s">
        <v>1100</v>
      </c>
      <c r="F149" s="58" t="s">
        <v>51</v>
      </c>
      <c r="G149" s="81">
        <v>96.975999999999999</v>
      </c>
      <c r="H149" s="81">
        <v>44.607999999999997</v>
      </c>
      <c r="I149" s="81">
        <v>0</v>
      </c>
      <c r="J149" s="81">
        <v>32.39</v>
      </c>
      <c r="K149" s="81">
        <v>0</v>
      </c>
      <c r="L149" s="81">
        <v>0</v>
      </c>
      <c r="M149" s="81">
        <v>19.978000000000002</v>
      </c>
      <c r="N149" s="81">
        <v>0</v>
      </c>
      <c r="O149" s="159">
        <v>20.600973436726612</v>
      </c>
      <c r="P149" s="160">
        <v>31.166666666666668</v>
      </c>
    </row>
    <row r="150" spans="1:16" s="131" customFormat="1" ht="37.5">
      <c r="A150" s="58">
        <f t="shared" si="14"/>
        <v>140</v>
      </c>
      <c r="B150" s="58">
        <f t="shared" si="17"/>
        <v>40</v>
      </c>
      <c r="C150" s="80">
        <v>1488</v>
      </c>
      <c r="D150" s="163" t="s">
        <v>1123</v>
      </c>
      <c r="E150" s="157" t="s">
        <v>1100</v>
      </c>
      <c r="F150" s="58" t="s">
        <v>51</v>
      </c>
      <c r="G150" s="81">
        <v>499.428</v>
      </c>
      <c r="H150" s="81">
        <v>200</v>
      </c>
      <c r="I150" s="81">
        <v>0</v>
      </c>
      <c r="J150" s="81">
        <v>199.428</v>
      </c>
      <c r="K150" s="81">
        <v>0</v>
      </c>
      <c r="L150" s="81">
        <v>0</v>
      </c>
      <c r="M150" s="81">
        <v>50</v>
      </c>
      <c r="N150" s="81">
        <v>50</v>
      </c>
      <c r="O150" s="159">
        <v>20.022906204698174</v>
      </c>
      <c r="P150" s="160">
        <v>29.833333333333332</v>
      </c>
    </row>
    <row r="151" spans="1:16" s="131" customFormat="1" ht="54" customHeight="1">
      <c r="A151" s="58">
        <f t="shared" si="14"/>
        <v>141</v>
      </c>
      <c r="B151" s="58">
        <f t="shared" si="17"/>
        <v>41</v>
      </c>
      <c r="C151" s="80">
        <v>1504</v>
      </c>
      <c r="D151" s="163" t="s">
        <v>1648</v>
      </c>
      <c r="E151" s="157" t="s">
        <v>1100</v>
      </c>
      <c r="F151" s="58" t="s">
        <v>51</v>
      </c>
      <c r="G151" s="81">
        <v>179.67599999999999</v>
      </c>
      <c r="H151" s="81">
        <v>89</v>
      </c>
      <c r="I151" s="81">
        <v>0</v>
      </c>
      <c r="J151" s="81">
        <v>54.676000000000002</v>
      </c>
      <c r="K151" s="81">
        <v>0</v>
      </c>
      <c r="L151" s="81">
        <v>6</v>
      </c>
      <c r="M151" s="81">
        <v>30</v>
      </c>
      <c r="N151" s="81">
        <v>0</v>
      </c>
      <c r="O151" s="159">
        <v>20.036064916850332</v>
      </c>
      <c r="P151" s="160">
        <v>29.166666666666668</v>
      </c>
    </row>
    <row r="152" spans="1:16" s="131" customFormat="1" ht="37.5">
      <c r="A152" s="58">
        <f t="shared" si="14"/>
        <v>142</v>
      </c>
      <c r="B152" s="58">
        <f t="shared" si="17"/>
        <v>42</v>
      </c>
      <c r="C152" s="80">
        <v>1507</v>
      </c>
      <c r="D152" s="163" t="s">
        <v>1124</v>
      </c>
      <c r="E152" s="157" t="s">
        <v>1100</v>
      </c>
      <c r="F152" s="58" t="s">
        <v>51</v>
      </c>
      <c r="G152" s="81">
        <v>498.80799999999999</v>
      </c>
      <c r="H152" s="81">
        <v>200</v>
      </c>
      <c r="I152" s="81">
        <v>0</v>
      </c>
      <c r="J152" s="81">
        <v>198.80799999999999</v>
      </c>
      <c r="K152" s="81">
        <v>0</v>
      </c>
      <c r="L152" s="81">
        <v>0</v>
      </c>
      <c r="M152" s="81">
        <v>50</v>
      </c>
      <c r="N152" s="81">
        <v>50</v>
      </c>
      <c r="O152" s="159">
        <v>20.047793940754762</v>
      </c>
      <c r="P152" s="160">
        <v>31.166666666666668</v>
      </c>
    </row>
    <row r="153" spans="1:16" s="131" customFormat="1" ht="56.25">
      <c r="A153" s="58">
        <f t="shared" si="14"/>
        <v>143</v>
      </c>
      <c r="B153" s="58">
        <f t="shared" si="17"/>
        <v>43</v>
      </c>
      <c r="C153" s="80">
        <v>1951</v>
      </c>
      <c r="D153" s="163" t="s">
        <v>1125</v>
      </c>
      <c r="E153" s="157" t="s">
        <v>1100</v>
      </c>
      <c r="F153" s="58" t="s">
        <v>51</v>
      </c>
      <c r="G153" s="81">
        <v>499.85599999999999</v>
      </c>
      <c r="H153" s="81">
        <v>200</v>
      </c>
      <c r="I153" s="81">
        <v>0</v>
      </c>
      <c r="J153" s="81">
        <v>199.85599999999999</v>
      </c>
      <c r="K153" s="81">
        <v>0</v>
      </c>
      <c r="L153" s="81">
        <v>100</v>
      </c>
      <c r="M153" s="81">
        <v>0</v>
      </c>
      <c r="N153" s="81">
        <v>0</v>
      </c>
      <c r="O153" s="159">
        <v>20.005761659357894</v>
      </c>
      <c r="P153" s="160">
        <v>30.833333333333332</v>
      </c>
    </row>
    <row r="154" spans="1:16" s="131" customFormat="1" ht="37.5">
      <c r="A154" s="58">
        <f t="shared" si="14"/>
        <v>144</v>
      </c>
      <c r="B154" s="58">
        <f t="shared" si="17"/>
        <v>44</v>
      </c>
      <c r="C154" s="80">
        <v>2001</v>
      </c>
      <c r="D154" s="163" t="s">
        <v>1126</v>
      </c>
      <c r="E154" s="157" t="s">
        <v>1100</v>
      </c>
      <c r="F154" s="58" t="s">
        <v>51</v>
      </c>
      <c r="G154" s="81">
        <v>150.88999999999999</v>
      </c>
      <c r="H154" s="81">
        <v>75.444999999999993</v>
      </c>
      <c r="I154" s="81">
        <v>0</v>
      </c>
      <c r="J154" s="81">
        <v>45.116</v>
      </c>
      <c r="K154" s="81">
        <v>0</v>
      </c>
      <c r="L154" s="81">
        <v>26.155000000000001</v>
      </c>
      <c r="M154" s="81">
        <v>0</v>
      </c>
      <c r="N154" s="81">
        <v>4.1740000000000004</v>
      </c>
      <c r="O154" s="159">
        <v>20.100072900788657</v>
      </c>
      <c r="P154" s="160">
        <v>29.5</v>
      </c>
    </row>
    <row r="155" spans="1:16" s="82" customFormat="1" ht="81.75" customHeight="1">
      <c r="A155" s="58">
        <f t="shared" si="14"/>
        <v>145</v>
      </c>
      <c r="B155" s="58">
        <f t="shared" si="17"/>
        <v>45</v>
      </c>
      <c r="C155" s="80">
        <v>2007</v>
      </c>
      <c r="D155" s="163" t="s">
        <v>1646</v>
      </c>
      <c r="E155" s="157" t="s">
        <v>1100</v>
      </c>
      <c r="F155" s="58" t="s">
        <v>51</v>
      </c>
      <c r="G155" s="81">
        <v>498.40899999999999</v>
      </c>
      <c r="H155" s="81">
        <v>200</v>
      </c>
      <c r="I155" s="81">
        <v>0</v>
      </c>
      <c r="J155" s="81">
        <v>197.995</v>
      </c>
      <c r="K155" s="81">
        <v>0</v>
      </c>
      <c r="L155" s="81">
        <v>70</v>
      </c>
      <c r="M155" s="81">
        <v>0</v>
      </c>
      <c r="N155" s="81">
        <v>30.414000000000001</v>
      </c>
      <c r="O155" s="159">
        <v>20.146907459536244</v>
      </c>
      <c r="P155" s="160">
        <v>30.166666666666668</v>
      </c>
    </row>
    <row r="156" spans="1:16" s="131" customFormat="1" ht="37.5">
      <c r="A156" s="58">
        <f t="shared" si="14"/>
        <v>146</v>
      </c>
      <c r="B156" s="58">
        <f t="shared" si="17"/>
        <v>46</v>
      </c>
      <c r="C156" s="80">
        <v>2025</v>
      </c>
      <c r="D156" s="163" t="s">
        <v>1647</v>
      </c>
      <c r="E156" s="157" t="s">
        <v>1100</v>
      </c>
      <c r="F156" s="58" t="s">
        <v>51</v>
      </c>
      <c r="G156" s="81">
        <v>124.37</v>
      </c>
      <c r="H156" s="81">
        <v>62.185000000000002</v>
      </c>
      <c r="I156" s="81">
        <v>0</v>
      </c>
      <c r="J156" s="81">
        <v>37.061999999999998</v>
      </c>
      <c r="K156" s="81">
        <v>0</v>
      </c>
      <c r="L156" s="81">
        <v>25.123000000000001</v>
      </c>
      <c r="M156" s="81">
        <v>0</v>
      </c>
      <c r="N156" s="81">
        <v>0</v>
      </c>
      <c r="O156" s="159">
        <v>20.200209053630296</v>
      </c>
      <c r="P156" s="160">
        <v>29.833333333333332</v>
      </c>
    </row>
    <row r="157" spans="1:16" s="131" customFormat="1" ht="56.25">
      <c r="A157" s="58">
        <f t="shared" si="14"/>
        <v>147</v>
      </c>
      <c r="B157" s="58">
        <f t="shared" si="17"/>
        <v>47</v>
      </c>
      <c r="C157" s="80">
        <v>2135</v>
      </c>
      <c r="D157" s="163" t="s">
        <v>1127</v>
      </c>
      <c r="E157" s="157" t="s">
        <v>1100</v>
      </c>
      <c r="F157" s="58" t="s">
        <v>51</v>
      </c>
      <c r="G157" s="81">
        <v>299.77600000000001</v>
      </c>
      <c r="H157" s="81">
        <v>148</v>
      </c>
      <c r="I157" s="81">
        <v>0</v>
      </c>
      <c r="J157" s="81">
        <v>91.775000000000006</v>
      </c>
      <c r="K157" s="81">
        <v>0</v>
      </c>
      <c r="L157" s="81">
        <v>32.286999999999999</v>
      </c>
      <c r="M157" s="81">
        <v>0</v>
      </c>
      <c r="N157" s="81">
        <v>27.713999999999999</v>
      </c>
      <c r="O157" s="159">
        <v>20.015278074295473</v>
      </c>
      <c r="P157" s="160">
        <v>30.166666666666668</v>
      </c>
    </row>
    <row r="158" spans="1:16" s="131" customFormat="1" ht="81.75" customHeight="1">
      <c r="A158" s="58">
        <f t="shared" si="14"/>
        <v>148</v>
      </c>
      <c r="B158" s="58">
        <f t="shared" si="17"/>
        <v>48</v>
      </c>
      <c r="C158" s="80">
        <v>2408</v>
      </c>
      <c r="D158" s="163" t="s">
        <v>1128</v>
      </c>
      <c r="E158" s="157" t="s">
        <v>1100</v>
      </c>
      <c r="F158" s="58" t="s">
        <v>51</v>
      </c>
      <c r="G158" s="81">
        <v>496.214</v>
      </c>
      <c r="H158" s="81">
        <v>200</v>
      </c>
      <c r="I158" s="81">
        <v>0</v>
      </c>
      <c r="J158" s="81">
        <v>196.214</v>
      </c>
      <c r="K158" s="81">
        <v>0</v>
      </c>
      <c r="L158" s="81">
        <v>100</v>
      </c>
      <c r="M158" s="81">
        <v>0</v>
      </c>
      <c r="N158" s="81">
        <v>0</v>
      </c>
      <c r="O158" s="159">
        <v>20.152595452768363</v>
      </c>
      <c r="P158" s="160">
        <v>29.166666666666668</v>
      </c>
    </row>
    <row r="159" spans="1:16" s="131" customFormat="1" ht="37.5">
      <c r="A159" s="58">
        <f t="shared" si="14"/>
        <v>149</v>
      </c>
      <c r="B159" s="58">
        <f t="shared" si="17"/>
        <v>49</v>
      </c>
      <c r="C159" s="80">
        <v>2532</v>
      </c>
      <c r="D159" s="163" t="s">
        <v>1129</v>
      </c>
      <c r="E159" s="157" t="s">
        <v>1100</v>
      </c>
      <c r="F159" s="58" t="s">
        <v>51</v>
      </c>
      <c r="G159" s="81">
        <v>199.91399999999999</v>
      </c>
      <c r="H159" s="81">
        <v>99.956999999999994</v>
      </c>
      <c r="I159" s="81">
        <v>0</v>
      </c>
      <c r="J159" s="81">
        <v>59.774000000000001</v>
      </c>
      <c r="K159" s="81">
        <v>0</v>
      </c>
      <c r="L159" s="81">
        <v>20.143000000000001</v>
      </c>
      <c r="M159" s="81">
        <v>0</v>
      </c>
      <c r="N159" s="81">
        <v>20.04</v>
      </c>
      <c r="O159" s="159">
        <v>20.100143061516455</v>
      </c>
      <c r="P159" s="160">
        <v>29.5</v>
      </c>
    </row>
    <row r="160" spans="1:16" s="131" customFormat="1" ht="37.5">
      <c r="A160" s="58">
        <f t="shared" si="14"/>
        <v>150</v>
      </c>
      <c r="B160" s="58">
        <f t="shared" si="17"/>
        <v>50</v>
      </c>
      <c r="C160" s="80">
        <v>2567</v>
      </c>
      <c r="D160" s="163" t="s">
        <v>1130</v>
      </c>
      <c r="E160" s="157" t="s">
        <v>1100</v>
      </c>
      <c r="F160" s="58" t="s">
        <v>51</v>
      </c>
      <c r="G160" s="81">
        <v>299.74900000000002</v>
      </c>
      <c r="H160" s="81">
        <v>149.874</v>
      </c>
      <c r="I160" s="81">
        <v>0</v>
      </c>
      <c r="J160" s="81">
        <v>89.626000000000005</v>
      </c>
      <c r="K160" s="81">
        <v>0</v>
      </c>
      <c r="L160" s="81">
        <v>60.249000000000002</v>
      </c>
      <c r="M160" s="81">
        <v>0</v>
      </c>
      <c r="N160" s="81">
        <v>0</v>
      </c>
      <c r="O160" s="159">
        <v>20.09981684676179</v>
      </c>
      <c r="P160" s="160">
        <v>28.166666666666668</v>
      </c>
    </row>
    <row r="161" spans="1:16" s="131" customFormat="1" ht="61.5" customHeight="1">
      <c r="A161" s="58">
        <f t="shared" si="14"/>
        <v>151</v>
      </c>
      <c r="B161" s="58">
        <f t="shared" si="17"/>
        <v>51</v>
      </c>
      <c r="C161" s="80">
        <v>2645</v>
      </c>
      <c r="D161" s="163" t="s">
        <v>1131</v>
      </c>
      <c r="E161" s="157" t="s">
        <v>1100</v>
      </c>
      <c r="F161" s="58" t="s">
        <v>51</v>
      </c>
      <c r="G161" s="81">
        <v>495.76</v>
      </c>
      <c r="H161" s="81">
        <v>200</v>
      </c>
      <c r="I161" s="81">
        <v>0</v>
      </c>
      <c r="J161" s="81">
        <v>195.76</v>
      </c>
      <c r="K161" s="81">
        <v>0</v>
      </c>
      <c r="L161" s="81">
        <v>100</v>
      </c>
      <c r="M161" s="81">
        <v>0</v>
      </c>
      <c r="N161" s="81">
        <v>0</v>
      </c>
      <c r="O161" s="159">
        <v>20.171050508310472</v>
      </c>
      <c r="P161" s="160">
        <v>28.5</v>
      </c>
    </row>
    <row r="162" spans="1:16" s="131" customFormat="1" ht="60" customHeight="1">
      <c r="A162" s="58">
        <f t="shared" si="14"/>
        <v>152</v>
      </c>
      <c r="B162" s="58">
        <f t="shared" si="17"/>
        <v>52</v>
      </c>
      <c r="C162" s="80">
        <v>2715</v>
      </c>
      <c r="D162" s="163" t="s">
        <v>1132</v>
      </c>
      <c r="E162" s="157" t="s">
        <v>1100</v>
      </c>
      <c r="F162" s="58" t="s">
        <v>51</v>
      </c>
      <c r="G162" s="81">
        <v>490.69600000000003</v>
      </c>
      <c r="H162" s="81">
        <v>200</v>
      </c>
      <c r="I162" s="81">
        <v>0</v>
      </c>
      <c r="J162" s="81">
        <v>190.696</v>
      </c>
      <c r="K162" s="81">
        <v>0</v>
      </c>
      <c r="L162" s="81">
        <v>100</v>
      </c>
      <c r="M162" s="81">
        <v>0</v>
      </c>
      <c r="N162" s="81">
        <v>0</v>
      </c>
      <c r="O162" s="159">
        <v>20.379216459885548</v>
      </c>
      <c r="P162" s="160">
        <v>29.166666666666668</v>
      </c>
    </row>
    <row r="163" spans="1:16" s="133" customFormat="1" ht="37.5">
      <c r="A163" s="58">
        <f t="shared" si="14"/>
        <v>153</v>
      </c>
      <c r="B163" s="58">
        <f t="shared" si="17"/>
        <v>53</v>
      </c>
      <c r="C163" s="58">
        <v>2454</v>
      </c>
      <c r="D163" s="59" t="s">
        <v>1440</v>
      </c>
      <c r="E163" s="157" t="s">
        <v>1441</v>
      </c>
      <c r="F163" s="58" t="s">
        <v>51</v>
      </c>
      <c r="G163" s="60">
        <v>291.36799999999999</v>
      </c>
      <c r="H163" s="60">
        <v>145.35</v>
      </c>
      <c r="I163" s="60">
        <v>0</v>
      </c>
      <c r="J163" s="60">
        <v>86.018000000000001</v>
      </c>
      <c r="K163" s="60">
        <v>0</v>
      </c>
      <c r="L163" s="60">
        <v>60</v>
      </c>
      <c r="M163" s="60">
        <v>0</v>
      </c>
      <c r="N163" s="60">
        <v>0</v>
      </c>
      <c r="O163" s="61">
        <f>(N163+M163+L163)/G163*100</f>
        <v>20.592515307103046</v>
      </c>
      <c r="P163" s="158" t="e">
        <f>#REF!+#REF!</f>
        <v>#REF!</v>
      </c>
    </row>
    <row r="164" spans="1:16" s="124" customFormat="1" ht="20.25">
      <c r="A164" s="166"/>
      <c r="B164" s="167">
        <v>4</v>
      </c>
      <c r="C164" s="167"/>
      <c r="D164" s="168" t="s">
        <v>12</v>
      </c>
      <c r="E164" s="169"/>
      <c r="F164" s="170"/>
      <c r="G164" s="171">
        <f>SUM(G165:G168)</f>
        <v>1362.943</v>
      </c>
      <c r="H164" s="171">
        <f t="shared" ref="H164:N164" si="18">SUM(H165:H168)</f>
        <v>586.04300000000001</v>
      </c>
      <c r="I164" s="171">
        <f t="shared" si="18"/>
        <v>0</v>
      </c>
      <c r="J164" s="171">
        <f t="shared" si="18"/>
        <v>526.21800000000007</v>
      </c>
      <c r="K164" s="171">
        <f t="shared" si="18"/>
        <v>0</v>
      </c>
      <c r="L164" s="171">
        <f t="shared" si="18"/>
        <v>169.71299999999999</v>
      </c>
      <c r="M164" s="171">
        <f t="shared" si="18"/>
        <v>80.185000000000002</v>
      </c>
      <c r="N164" s="171">
        <f t="shared" si="18"/>
        <v>0.78400000000000003</v>
      </c>
      <c r="O164" s="172"/>
      <c r="P164" s="172"/>
    </row>
    <row r="165" spans="1:16" s="132" customFormat="1" ht="37.5">
      <c r="A165" s="58">
        <f>A163+1</f>
        <v>154</v>
      </c>
      <c r="B165" s="58">
        <v>1</v>
      </c>
      <c r="C165" s="58">
        <v>844</v>
      </c>
      <c r="D165" s="59" t="s">
        <v>254</v>
      </c>
      <c r="E165" s="157" t="s">
        <v>44</v>
      </c>
      <c r="F165" s="58" t="s">
        <v>255</v>
      </c>
      <c r="G165" s="60">
        <v>72.5</v>
      </c>
      <c r="H165" s="60">
        <v>36.25</v>
      </c>
      <c r="I165" s="60">
        <v>0</v>
      </c>
      <c r="J165" s="60">
        <v>22.25</v>
      </c>
      <c r="K165" s="60">
        <v>0</v>
      </c>
      <c r="L165" s="60">
        <v>14</v>
      </c>
      <c r="M165" s="60">
        <v>0</v>
      </c>
      <c r="N165" s="60">
        <v>0</v>
      </c>
      <c r="O165" s="61">
        <f>(L165+M165+N165)/G165*100</f>
        <v>19.310344827586206</v>
      </c>
      <c r="P165" s="158" t="e">
        <f>#REF!+#REF!</f>
        <v>#REF!</v>
      </c>
    </row>
    <row r="166" spans="1:16" s="130" customFormat="1" ht="56.25">
      <c r="A166" s="58">
        <f t="shared" ref="A166:B168" si="19">A165+1</f>
        <v>155</v>
      </c>
      <c r="B166" s="58">
        <f t="shared" si="19"/>
        <v>2</v>
      </c>
      <c r="C166" s="58">
        <v>1188</v>
      </c>
      <c r="D166" s="59" t="s">
        <v>626</v>
      </c>
      <c r="E166" s="157" t="s">
        <v>616</v>
      </c>
      <c r="F166" s="58" t="s">
        <v>255</v>
      </c>
      <c r="G166" s="60">
        <v>491.91500000000002</v>
      </c>
      <c r="H166" s="60">
        <v>200</v>
      </c>
      <c r="I166" s="60">
        <v>0</v>
      </c>
      <c r="J166" s="60">
        <v>200.9</v>
      </c>
      <c r="K166" s="60">
        <v>0</v>
      </c>
      <c r="L166" s="60">
        <v>45.192</v>
      </c>
      <c r="M166" s="60">
        <v>45.823</v>
      </c>
      <c r="N166" s="60">
        <v>0</v>
      </c>
      <c r="O166" s="61">
        <f>(L166+M166+N166)/G166*100</f>
        <v>18.502180254718802</v>
      </c>
      <c r="P166" s="158" t="e">
        <f>#REF!+#REF!</f>
        <v>#REF!</v>
      </c>
    </row>
    <row r="167" spans="1:16" s="138" customFormat="1" ht="37.5" customHeight="1">
      <c r="A167" s="58">
        <f t="shared" si="19"/>
        <v>156</v>
      </c>
      <c r="B167" s="58">
        <f t="shared" si="19"/>
        <v>3</v>
      </c>
      <c r="C167" s="58">
        <v>1315</v>
      </c>
      <c r="D167" s="59" t="s">
        <v>1699</v>
      </c>
      <c r="E167" s="157" t="s">
        <v>876</v>
      </c>
      <c r="F167" s="58" t="s">
        <v>255</v>
      </c>
      <c r="G167" s="60">
        <v>498.94200000000001</v>
      </c>
      <c r="H167" s="60">
        <v>200</v>
      </c>
      <c r="I167" s="60">
        <v>0</v>
      </c>
      <c r="J167" s="60">
        <v>208.69800000000001</v>
      </c>
      <c r="K167" s="60">
        <v>0</v>
      </c>
      <c r="L167" s="60">
        <v>55.881999999999998</v>
      </c>
      <c r="M167" s="60">
        <v>34.362000000000002</v>
      </c>
      <c r="N167" s="60">
        <v>0</v>
      </c>
      <c r="O167" s="61">
        <f t="shared" ref="O167" si="20">(N167+M167+L167)/G167*100</f>
        <v>18.087072244870146</v>
      </c>
      <c r="P167" s="158">
        <v>25</v>
      </c>
    </row>
    <row r="168" spans="1:16" s="133" customFormat="1" ht="39" customHeight="1">
      <c r="A168" s="58">
        <f t="shared" si="19"/>
        <v>157</v>
      </c>
      <c r="B168" s="58">
        <f t="shared" si="19"/>
        <v>4</v>
      </c>
      <c r="C168" s="58">
        <v>1375</v>
      </c>
      <c r="D168" s="59" t="s">
        <v>1442</v>
      </c>
      <c r="E168" s="157" t="s">
        <v>1441</v>
      </c>
      <c r="F168" s="58" t="s">
        <v>255</v>
      </c>
      <c r="G168" s="60">
        <v>299.58600000000001</v>
      </c>
      <c r="H168" s="60">
        <v>149.79300000000001</v>
      </c>
      <c r="I168" s="60">
        <v>0</v>
      </c>
      <c r="J168" s="60">
        <v>94.37</v>
      </c>
      <c r="K168" s="60">
        <v>0</v>
      </c>
      <c r="L168" s="60">
        <v>54.639000000000003</v>
      </c>
      <c r="M168" s="60">
        <v>0</v>
      </c>
      <c r="N168" s="60">
        <v>0.78400000000000003</v>
      </c>
      <c r="O168" s="61">
        <f>(N168+M168+L168)/G168*100</f>
        <v>18.499863144472705</v>
      </c>
      <c r="P168" s="158" t="e">
        <f>#REF!+#REF!</f>
        <v>#REF!</v>
      </c>
    </row>
    <row r="169" spans="1:16" s="124" customFormat="1" ht="20.25">
      <c r="A169" s="125"/>
      <c r="B169" s="118">
        <v>3</v>
      </c>
      <c r="C169" s="118"/>
      <c r="D169" s="111" t="s">
        <v>11</v>
      </c>
      <c r="E169" s="122"/>
      <c r="F169" s="123"/>
      <c r="G169" s="114">
        <f t="shared" ref="G169:N169" si="21">SUM(G170:G172)</f>
        <v>1289.3690000000001</v>
      </c>
      <c r="H169" s="114">
        <f t="shared" si="21"/>
        <v>566.28399999999999</v>
      </c>
      <c r="I169" s="114">
        <f t="shared" si="21"/>
        <v>0</v>
      </c>
      <c r="J169" s="114">
        <f t="shared" si="21"/>
        <v>393.16999999999996</v>
      </c>
      <c r="K169" s="114">
        <f t="shared" si="21"/>
        <v>0</v>
      </c>
      <c r="L169" s="114">
        <f t="shared" si="21"/>
        <v>61.168999999999997</v>
      </c>
      <c r="M169" s="114">
        <f t="shared" si="21"/>
        <v>124.664</v>
      </c>
      <c r="N169" s="114">
        <f t="shared" si="21"/>
        <v>144.08199999999999</v>
      </c>
      <c r="O169" s="115"/>
      <c r="P169" s="115"/>
    </row>
    <row r="170" spans="1:16" s="130" customFormat="1" ht="60" customHeight="1">
      <c r="A170" s="58">
        <f>A168+1</f>
        <v>158</v>
      </c>
      <c r="B170" s="58">
        <v>1</v>
      </c>
      <c r="C170" s="58">
        <v>940</v>
      </c>
      <c r="D170" s="59" t="s">
        <v>630</v>
      </c>
      <c r="E170" s="157" t="s">
        <v>616</v>
      </c>
      <c r="F170" s="58" t="s">
        <v>631</v>
      </c>
      <c r="G170" s="60">
        <v>456.87299999999999</v>
      </c>
      <c r="H170" s="60">
        <v>200</v>
      </c>
      <c r="I170" s="60">
        <v>0</v>
      </c>
      <c r="J170" s="60">
        <v>178.74299999999999</v>
      </c>
      <c r="K170" s="60">
        <v>0</v>
      </c>
      <c r="L170" s="60">
        <v>24.13</v>
      </c>
      <c r="M170" s="60">
        <v>15</v>
      </c>
      <c r="N170" s="60">
        <v>39</v>
      </c>
      <c r="O170" s="61">
        <f>(L170+M170+N170)/G170*100</f>
        <v>17.101032453220043</v>
      </c>
      <c r="P170" s="158" t="e">
        <f>#REF!+#REF!</f>
        <v>#REF!</v>
      </c>
    </row>
    <row r="171" spans="1:16" s="131" customFormat="1" ht="56.25">
      <c r="A171" s="58">
        <f>A170+1</f>
        <v>159</v>
      </c>
      <c r="B171" s="58">
        <f>B170+1</f>
        <v>2</v>
      </c>
      <c r="C171" s="80">
        <v>2471</v>
      </c>
      <c r="D171" s="163" t="s">
        <v>1133</v>
      </c>
      <c r="E171" s="157" t="s">
        <v>1100</v>
      </c>
      <c r="F171" s="58" t="s">
        <v>631</v>
      </c>
      <c r="G171" s="81">
        <v>332.56900000000002</v>
      </c>
      <c r="H171" s="81">
        <v>166.28399999999999</v>
      </c>
      <c r="I171" s="81">
        <v>0</v>
      </c>
      <c r="J171" s="81">
        <v>0</v>
      </c>
      <c r="K171" s="81">
        <v>0</v>
      </c>
      <c r="L171" s="81">
        <v>0</v>
      </c>
      <c r="M171" s="81">
        <v>97.43</v>
      </c>
      <c r="N171" s="81">
        <v>68.855000000000004</v>
      </c>
      <c r="O171" s="159">
        <f>(L171+M171+N171)/G171*100</f>
        <v>50.00015034474049</v>
      </c>
      <c r="P171" s="160" t="e">
        <f>#REF!+#REF!</f>
        <v>#REF!</v>
      </c>
    </row>
    <row r="172" spans="1:16" s="137" customFormat="1" ht="38.25" customHeight="1">
      <c r="A172" s="58">
        <f>A171+1</f>
        <v>160</v>
      </c>
      <c r="B172" s="58">
        <f>B171+1</f>
        <v>3</v>
      </c>
      <c r="C172" s="80">
        <v>955</v>
      </c>
      <c r="D172" s="163" t="s">
        <v>1700</v>
      </c>
      <c r="E172" s="157" t="s">
        <v>1100</v>
      </c>
      <c r="F172" s="58" t="s">
        <v>631</v>
      </c>
      <c r="G172" s="81">
        <v>499.92700000000002</v>
      </c>
      <c r="H172" s="81">
        <v>200</v>
      </c>
      <c r="I172" s="81">
        <v>0</v>
      </c>
      <c r="J172" s="81">
        <v>214.42699999999999</v>
      </c>
      <c r="K172" s="81">
        <v>0</v>
      </c>
      <c r="L172" s="81">
        <v>37.039000000000001</v>
      </c>
      <c r="M172" s="81">
        <v>12.234</v>
      </c>
      <c r="N172" s="81">
        <v>36.226999999999997</v>
      </c>
      <c r="O172" s="159">
        <f t="shared" ref="O172" si="22">(L172+M172+N172)/G172*100</f>
        <v>17.102496964556824</v>
      </c>
      <c r="P172" s="160">
        <v>26.332999999999998</v>
      </c>
    </row>
    <row r="173" spans="1:16" s="124" customFormat="1" ht="20.25">
      <c r="A173" s="121"/>
      <c r="B173" s="118">
        <v>10</v>
      </c>
      <c r="C173" s="118"/>
      <c r="D173" s="111" t="s">
        <v>7</v>
      </c>
      <c r="E173" s="122"/>
      <c r="F173" s="123"/>
      <c r="G173" s="126">
        <f>SUM(G174:G183)</f>
        <v>2883.7249999999999</v>
      </c>
      <c r="H173" s="126">
        <f t="shared" ref="H173:N173" si="23">SUM(H174:H183)</f>
        <v>1174.434</v>
      </c>
      <c r="I173" s="126">
        <f t="shared" si="23"/>
        <v>0</v>
      </c>
      <c r="J173" s="126">
        <f t="shared" si="23"/>
        <v>1081.8440000000001</v>
      </c>
      <c r="K173" s="126">
        <f t="shared" si="23"/>
        <v>0</v>
      </c>
      <c r="L173" s="126">
        <f t="shared" si="23"/>
        <v>130.613</v>
      </c>
      <c r="M173" s="126">
        <f t="shared" si="23"/>
        <v>379.65</v>
      </c>
      <c r="N173" s="126">
        <f t="shared" si="23"/>
        <v>117.184</v>
      </c>
      <c r="O173" s="127"/>
      <c r="P173" s="128"/>
    </row>
    <row r="174" spans="1:16" s="132" customFormat="1" ht="56.25">
      <c r="A174" s="58">
        <f>A172+1</f>
        <v>161</v>
      </c>
      <c r="B174" s="58">
        <v>1</v>
      </c>
      <c r="C174" s="58">
        <v>22</v>
      </c>
      <c r="D174" s="59" t="s">
        <v>258</v>
      </c>
      <c r="E174" s="157" t="s">
        <v>44</v>
      </c>
      <c r="F174" s="58" t="s">
        <v>257</v>
      </c>
      <c r="G174" s="60">
        <v>207.535</v>
      </c>
      <c r="H174" s="60">
        <v>98</v>
      </c>
      <c r="I174" s="60">
        <v>0</v>
      </c>
      <c r="J174" s="60">
        <v>0</v>
      </c>
      <c r="K174" s="60">
        <v>0</v>
      </c>
      <c r="L174" s="60">
        <v>20.613</v>
      </c>
      <c r="M174" s="60">
        <v>60</v>
      </c>
      <c r="N174" s="60">
        <v>28.922000000000001</v>
      </c>
      <c r="O174" s="61">
        <v>52.779049316982672</v>
      </c>
      <c r="P174" s="158">
        <v>29</v>
      </c>
    </row>
    <row r="175" spans="1:16" s="132" customFormat="1" ht="37.5">
      <c r="A175" s="58">
        <f>A174+1</f>
        <v>162</v>
      </c>
      <c r="B175" s="58">
        <f>B174+1</f>
        <v>2</v>
      </c>
      <c r="C175" s="58">
        <v>1717</v>
      </c>
      <c r="D175" s="59" t="s">
        <v>256</v>
      </c>
      <c r="E175" s="157" t="s">
        <v>44</v>
      </c>
      <c r="F175" s="58" t="s">
        <v>257</v>
      </c>
      <c r="G175" s="60">
        <v>105</v>
      </c>
      <c r="H175" s="60">
        <v>42</v>
      </c>
      <c r="I175" s="60">
        <v>0</v>
      </c>
      <c r="J175" s="60">
        <v>40.950000000000003</v>
      </c>
      <c r="K175" s="60">
        <v>0</v>
      </c>
      <c r="L175" s="60">
        <v>0</v>
      </c>
      <c r="M175" s="60">
        <v>22.05</v>
      </c>
      <c r="N175" s="60">
        <v>0</v>
      </c>
      <c r="O175" s="61">
        <v>21.000000000000004</v>
      </c>
      <c r="P175" s="158">
        <v>29.333333333333332</v>
      </c>
    </row>
    <row r="176" spans="1:16" s="132" customFormat="1" ht="56.25">
      <c r="A176" s="58">
        <f>A175+1</f>
        <v>163</v>
      </c>
      <c r="B176" s="58">
        <f>B175+1</f>
        <v>3</v>
      </c>
      <c r="C176" s="58">
        <v>2150</v>
      </c>
      <c r="D176" s="59" t="s">
        <v>259</v>
      </c>
      <c r="E176" s="157" t="s">
        <v>44</v>
      </c>
      <c r="F176" s="58" t="s">
        <v>257</v>
      </c>
      <c r="G176" s="60">
        <v>247.41499999999999</v>
      </c>
      <c r="H176" s="60">
        <v>97</v>
      </c>
      <c r="I176" s="60">
        <v>0</v>
      </c>
      <c r="J176" s="60">
        <v>100.85599999999999</v>
      </c>
      <c r="K176" s="60">
        <v>0</v>
      </c>
      <c r="L176" s="60">
        <v>0</v>
      </c>
      <c r="M176" s="60">
        <v>43.6</v>
      </c>
      <c r="N176" s="60">
        <v>5.9589999999999996</v>
      </c>
      <c r="O176" s="61">
        <v>20.030717620192792</v>
      </c>
      <c r="P176" s="158">
        <v>29</v>
      </c>
    </row>
    <row r="177" spans="1:16" s="132" customFormat="1" ht="67.5" customHeight="1">
      <c r="A177" s="58">
        <f t="shared" ref="A177:A183" si="24">A176+1</f>
        <v>164</v>
      </c>
      <c r="B177" s="58">
        <f t="shared" ref="B177:B183" si="25">B176+1</f>
        <v>4</v>
      </c>
      <c r="C177" s="58">
        <v>2527</v>
      </c>
      <c r="D177" s="59" t="s">
        <v>1483</v>
      </c>
      <c r="E177" s="157" t="s">
        <v>44</v>
      </c>
      <c r="F177" s="58" t="s">
        <v>257</v>
      </c>
      <c r="G177" s="60">
        <v>299.339</v>
      </c>
      <c r="H177" s="60">
        <v>122.441</v>
      </c>
      <c r="I177" s="60">
        <v>0</v>
      </c>
      <c r="J177" s="60">
        <v>123</v>
      </c>
      <c r="K177" s="60">
        <v>0</v>
      </c>
      <c r="L177" s="60">
        <v>0</v>
      </c>
      <c r="M177" s="60">
        <v>27</v>
      </c>
      <c r="N177" s="60">
        <v>26.898</v>
      </c>
      <c r="O177" s="61">
        <v>18.005672498404817</v>
      </c>
      <c r="P177" s="158">
        <v>29</v>
      </c>
    </row>
    <row r="178" spans="1:16" s="130" customFormat="1" ht="37.5">
      <c r="A178" s="58">
        <f t="shared" si="24"/>
        <v>165</v>
      </c>
      <c r="B178" s="58">
        <f t="shared" si="25"/>
        <v>5</v>
      </c>
      <c r="C178" s="58">
        <v>129</v>
      </c>
      <c r="D178" s="59" t="s">
        <v>627</v>
      </c>
      <c r="E178" s="157" t="s">
        <v>616</v>
      </c>
      <c r="F178" s="58" t="s">
        <v>257</v>
      </c>
      <c r="G178" s="60">
        <v>299.738</v>
      </c>
      <c r="H178" s="60">
        <v>120.93300000000001</v>
      </c>
      <c r="I178" s="60">
        <v>0</v>
      </c>
      <c r="J178" s="60">
        <v>121</v>
      </c>
      <c r="K178" s="60">
        <v>0</v>
      </c>
      <c r="L178" s="60">
        <v>10</v>
      </c>
      <c r="M178" s="60">
        <v>19.3</v>
      </c>
      <c r="N178" s="60">
        <v>28.504999999999999</v>
      </c>
      <c r="O178" s="61">
        <v>19.285175720128915</v>
      </c>
      <c r="P178" s="158">
        <v>29.333333333333332</v>
      </c>
    </row>
    <row r="179" spans="1:16" s="130" customFormat="1" ht="66.75" customHeight="1">
      <c r="A179" s="58">
        <f t="shared" si="24"/>
        <v>166</v>
      </c>
      <c r="B179" s="58">
        <f t="shared" si="25"/>
        <v>6</v>
      </c>
      <c r="C179" s="58">
        <v>814</v>
      </c>
      <c r="D179" s="59" t="s">
        <v>629</v>
      </c>
      <c r="E179" s="157" t="s">
        <v>616</v>
      </c>
      <c r="F179" s="58" t="s">
        <v>257</v>
      </c>
      <c r="G179" s="60">
        <v>299.22000000000003</v>
      </c>
      <c r="H179" s="60">
        <v>122.66</v>
      </c>
      <c r="I179" s="60">
        <v>0</v>
      </c>
      <c r="J179" s="60">
        <v>122.66</v>
      </c>
      <c r="K179" s="60">
        <v>0</v>
      </c>
      <c r="L179" s="60">
        <v>0</v>
      </c>
      <c r="M179" s="60">
        <v>27</v>
      </c>
      <c r="N179" s="60">
        <v>26.9</v>
      </c>
      <c r="O179" s="61">
        <v>18.013501771271972</v>
      </c>
      <c r="P179" s="158">
        <v>29</v>
      </c>
    </row>
    <row r="180" spans="1:16" s="130" customFormat="1" ht="56.25" customHeight="1">
      <c r="A180" s="58">
        <f t="shared" si="24"/>
        <v>167</v>
      </c>
      <c r="B180" s="58">
        <f t="shared" si="25"/>
        <v>7</v>
      </c>
      <c r="C180" s="58">
        <v>2413</v>
      </c>
      <c r="D180" s="59" t="s">
        <v>628</v>
      </c>
      <c r="E180" s="157" t="s">
        <v>616</v>
      </c>
      <c r="F180" s="58" t="s">
        <v>257</v>
      </c>
      <c r="G180" s="60">
        <v>56</v>
      </c>
      <c r="H180" s="60">
        <v>22.4</v>
      </c>
      <c r="I180" s="60">
        <v>0</v>
      </c>
      <c r="J180" s="60">
        <v>22.4</v>
      </c>
      <c r="K180" s="60">
        <v>0</v>
      </c>
      <c r="L180" s="60">
        <v>0</v>
      </c>
      <c r="M180" s="60">
        <v>11.2</v>
      </c>
      <c r="N180" s="60">
        <v>0</v>
      </c>
      <c r="O180" s="61">
        <v>20</v>
      </c>
      <c r="P180" s="158">
        <v>29.333333333333332</v>
      </c>
    </row>
    <row r="181" spans="1:16" s="130" customFormat="1" ht="41.25" customHeight="1">
      <c r="A181" s="58">
        <f t="shared" si="24"/>
        <v>168</v>
      </c>
      <c r="B181" s="58">
        <f t="shared" si="25"/>
        <v>8</v>
      </c>
      <c r="C181" s="80">
        <v>2303</v>
      </c>
      <c r="D181" s="59" t="s">
        <v>772</v>
      </c>
      <c r="E181" s="157" t="s">
        <v>764</v>
      </c>
      <c r="F181" s="58" t="s">
        <v>257</v>
      </c>
      <c r="G181" s="81">
        <v>499.99900000000002</v>
      </c>
      <c r="H181" s="81">
        <v>200</v>
      </c>
      <c r="I181" s="81">
        <v>0</v>
      </c>
      <c r="J181" s="81">
        <v>199.999</v>
      </c>
      <c r="K181" s="81">
        <v>0</v>
      </c>
      <c r="L181" s="81">
        <v>100</v>
      </c>
      <c r="M181" s="81">
        <v>0</v>
      </c>
      <c r="N181" s="81">
        <v>0</v>
      </c>
      <c r="O181" s="159">
        <f>(N181+M181+L181)/G181*100</f>
        <v>20.000040000079998</v>
      </c>
      <c r="P181" s="160" t="e">
        <f>#REF!+#REF!</f>
        <v>#REF!</v>
      </c>
    </row>
    <row r="182" spans="1:16" s="138" customFormat="1" ht="77.25" customHeight="1">
      <c r="A182" s="58">
        <f t="shared" si="24"/>
        <v>169</v>
      </c>
      <c r="B182" s="58">
        <f t="shared" si="25"/>
        <v>9</v>
      </c>
      <c r="C182" s="80">
        <v>692</v>
      </c>
      <c r="D182" s="59" t="s">
        <v>1701</v>
      </c>
      <c r="E182" s="157" t="s">
        <v>764</v>
      </c>
      <c r="F182" s="58" t="s">
        <v>257</v>
      </c>
      <c r="G182" s="81">
        <v>370</v>
      </c>
      <c r="H182" s="81">
        <v>157</v>
      </c>
      <c r="I182" s="81">
        <v>0</v>
      </c>
      <c r="J182" s="81">
        <v>157.5</v>
      </c>
      <c r="K182" s="81">
        <v>0</v>
      </c>
      <c r="L182" s="81">
        <v>0</v>
      </c>
      <c r="M182" s="81">
        <v>55.5</v>
      </c>
      <c r="N182" s="81">
        <v>0</v>
      </c>
      <c r="O182" s="159">
        <f t="shared" ref="O182" si="26">(N182+M182+L182)/G182*100</f>
        <v>15</v>
      </c>
      <c r="P182" s="160">
        <v>18.667000000000002</v>
      </c>
    </row>
    <row r="183" spans="1:16" s="131" customFormat="1" ht="63" customHeight="1">
      <c r="A183" s="58">
        <f t="shared" si="24"/>
        <v>170</v>
      </c>
      <c r="B183" s="58">
        <f t="shared" si="25"/>
        <v>10</v>
      </c>
      <c r="C183" s="80">
        <v>1952</v>
      </c>
      <c r="D183" s="163" t="s">
        <v>1134</v>
      </c>
      <c r="E183" s="157" t="s">
        <v>1100</v>
      </c>
      <c r="F183" s="58" t="s">
        <v>257</v>
      </c>
      <c r="G183" s="81">
        <v>499.47899999999998</v>
      </c>
      <c r="H183" s="81">
        <v>192</v>
      </c>
      <c r="I183" s="81">
        <v>0</v>
      </c>
      <c r="J183" s="81">
        <v>193.47900000000001</v>
      </c>
      <c r="K183" s="81">
        <v>0</v>
      </c>
      <c r="L183" s="81">
        <v>0</v>
      </c>
      <c r="M183" s="81">
        <v>114</v>
      </c>
      <c r="N183" s="81">
        <v>0</v>
      </c>
      <c r="O183" s="159">
        <f>(L183+M183+N183)/G183*100</f>
        <v>22.823782381241251</v>
      </c>
      <c r="P183" s="160" t="e">
        <f>#REF!+#REF!</f>
        <v>#REF!</v>
      </c>
    </row>
    <row r="184" spans="1:16" s="124" customFormat="1" ht="20.25">
      <c r="A184" s="121"/>
      <c r="B184" s="110">
        <v>1</v>
      </c>
      <c r="C184" s="110"/>
      <c r="D184" s="143" t="s">
        <v>1743</v>
      </c>
      <c r="E184" s="144"/>
      <c r="F184" s="145"/>
      <c r="G184" s="146">
        <f t="shared" ref="G184:M184" si="27">SUM(G185)</f>
        <v>314.30099999999999</v>
      </c>
      <c r="H184" s="146">
        <f t="shared" si="27"/>
        <v>119.819</v>
      </c>
      <c r="I184" s="146">
        <f t="shared" si="27"/>
        <v>0</v>
      </c>
      <c r="J184" s="146">
        <f t="shared" si="27"/>
        <v>120</v>
      </c>
      <c r="K184" s="146">
        <f t="shared" si="27"/>
        <v>0</v>
      </c>
      <c r="L184" s="134">
        <f t="shared" si="27"/>
        <v>57</v>
      </c>
      <c r="M184" s="134">
        <f t="shared" si="27"/>
        <v>0</v>
      </c>
      <c r="N184" s="134">
        <f>SUM(N185)</f>
        <v>17.481999999999999</v>
      </c>
      <c r="O184" s="127"/>
      <c r="P184" s="127"/>
    </row>
    <row r="185" spans="1:16" s="131" customFormat="1" ht="54" customHeight="1">
      <c r="A185" s="58">
        <f>A183+1</f>
        <v>171</v>
      </c>
      <c r="B185" s="58">
        <v>1</v>
      </c>
      <c r="C185" s="58">
        <v>260</v>
      </c>
      <c r="D185" s="59" t="s">
        <v>1744</v>
      </c>
      <c r="E185" s="157" t="s">
        <v>876</v>
      </c>
      <c r="F185" s="58" t="s">
        <v>1743</v>
      </c>
      <c r="G185" s="60">
        <v>314.30099999999999</v>
      </c>
      <c r="H185" s="60">
        <v>119.819</v>
      </c>
      <c r="I185" s="60">
        <v>0</v>
      </c>
      <c r="J185" s="60">
        <v>120</v>
      </c>
      <c r="K185" s="60">
        <v>0</v>
      </c>
      <c r="L185" s="60">
        <v>57</v>
      </c>
      <c r="M185" s="60">
        <v>0</v>
      </c>
      <c r="N185" s="60">
        <v>17.481999999999999</v>
      </c>
      <c r="O185" s="61">
        <f t="shared" ref="O185" si="28">(N185+M185+L185)/G185*100</f>
        <v>23.697665613536071</v>
      </c>
      <c r="P185" s="160">
        <v>25.332999999999998</v>
      </c>
    </row>
    <row r="186" spans="1:16" s="124" customFormat="1" ht="20.25">
      <c r="A186" s="129"/>
      <c r="B186" s="147">
        <v>4</v>
      </c>
      <c r="C186" s="147"/>
      <c r="D186" s="148" t="s">
        <v>8</v>
      </c>
      <c r="E186" s="139"/>
      <c r="F186" s="140"/>
      <c r="G186" s="149">
        <f>SUM(G187:G190)</f>
        <v>1044.7239999999999</v>
      </c>
      <c r="H186" s="149">
        <f t="shared" ref="H186:N186" si="29">SUM(H187:H190)</f>
        <v>522.36099999999999</v>
      </c>
      <c r="I186" s="149">
        <f t="shared" si="29"/>
        <v>0</v>
      </c>
      <c r="J186" s="149">
        <f t="shared" si="29"/>
        <v>331.86300000000006</v>
      </c>
      <c r="K186" s="149">
        <f t="shared" si="29"/>
        <v>0</v>
      </c>
      <c r="L186" s="126">
        <f t="shared" si="29"/>
        <v>18</v>
      </c>
      <c r="M186" s="126">
        <f t="shared" si="29"/>
        <v>172.5</v>
      </c>
      <c r="N186" s="126">
        <f t="shared" si="29"/>
        <v>0</v>
      </c>
      <c r="O186" s="127"/>
      <c r="P186" s="127"/>
    </row>
    <row r="187" spans="1:16" s="132" customFormat="1" ht="56.25">
      <c r="A187" s="58">
        <f>A185+1</f>
        <v>172</v>
      </c>
      <c r="B187" s="58">
        <v>1</v>
      </c>
      <c r="C187" s="58">
        <v>2682</v>
      </c>
      <c r="D187" s="59" t="s">
        <v>260</v>
      </c>
      <c r="E187" s="157" t="s">
        <v>44</v>
      </c>
      <c r="F187" s="58" t="s">
        <v>261</v>
      </c>
      <c r="G187" s="60">
        <v>386.47800000000001</v>
      </c>
      <c r="H187" s="60">
        <v>193.239</v>
      </c>
      <c r="I187" s="60">
        <v>0</v>
      </c>
      <c r="J187" s="60">
        <v>119.239</v>
      </c>
      <c r="K187" s="60">
        <v>0</v>
      </c>
      <c r="L187" s="60">
        <v>0</v>
      </c>
      <c r="M187" s="60">
        <v>74</v>
      </c>
      <c r="N187" s="60">
        <v>0</v>
      </c>
      <c r="O187" s="61">
        <f>(L187+M187+N187)/G187*100</f>
        <v>19.147273583489874</v>
      </c>
      <c r="P187" s="158" t="e">
        <f>#REF!+#REF!</f>
        <v>#REF!</v>
      </c>
    </row>
    <row r="188" spans="1:16" s="136" customFormat="1" ht="57.75" customHeight="1">
      <c r="A188" s="58">
        <f t="shared" ref="A188:B190" si="30">A187+1</f>
        <v>173</v>
      </c>
      <c r="B188" s="58">
        <f t="shared" si="30"/>
        <v>2</v>
      </c>
      <c r="C188" s="58">
        <v>908</v>
      </c>
      <c r="D188" s="59" t="s">
        <v>1702</v>
      </c>
      <c r="E188" s="157" t="s">
        <v>44</v>
      </c>
      <c r="F188" s="58" t="s">
        <v>261</v>
      </c>
      <c r="G188" s="60">
        <v>258.36399999999998</v>
      </c>
      <c r="H188" s="60">
        <v>129.18100000000001</v>
      </c>
      <c r="I188" s="60">
        <v>0</v>
      </c>
      <c r="J188" s="60">
        <v>89.183000000000007</v>
      </c>
      <c r="K188" s="60">
        <v>0</v>
      </c>
      <c r="L188" s="60">
        <v>18</v>
      </c>
      <c r="M188" s="60">
        <v>22</v>
      </c>
      <c r="N188" s="60">
        <v>0</v>
      </c>
      <c r="O188" s="61">
        <f t="shared" ref="O188" si="31">(L188+M188+N188)/G188*100</f>
        <v>15.48203310058677</v>
      </c>
      <c r="P188" s="158">
        <v>25.332999999999998</v>
      </c>
    </row>
    <row r="189" spans="1:16" s="130" customFormat="1" ht="64.5" customHeight="1">
      <c r="A189" s="58">
        <f t="shared" si="30"/>
        <v>174</v>
      </c>
      <c r="B189" s="58">
        <f t="shared" si="30"/>
        <v>3</v>
      </c>
      <c r="C189" s="58">
        <v>841</v>
      </c>
      <c r="D189" s="59" t="s">
        <v>633</v>
      </c>
      <c r="E189" s="157" t="s">
        <v>616</v>
      </c>
      <c r="F189" s="58" t="s">
        <v>261</v>
      </c>
      <c r="G189" s="60">
        <v>299.88200000000001</v>
      </c>
      <c r="H189" s="60">
        <v>149.941</v>
      </c>
      <c r="I189" s="60">
        <v>0</v>
      </c>
      <c r="J189" s="60">
        <v>93.441000000000003</v>
      </c>
      <c r="K189" s="60">
        <v>0</v>
      </c>
      <c r="L189" s="60">
        <v>0</v>
      </c>
      <c r="M189" s="60">
        <v>56.5</v>
      </c>
      <c r="N189" s="60">
        <v>0</v>
      </c>
      <c r="O189" s="61">
        <v>18.840744025983554</v>
      </c>
      <c r="P189" s="158">
        <v>29</v>
      </c>
    </row>
    <row r="190" spans="1:16" s="130" customFormat="1" ht="54.75" customHeight="1">
      <c r="A190" s="58">
        <f t="shared" si="30"/>
        <v>175</v>
      </c>
      <c r="B190" s="58">
        <f t="shared" si="30"/>
        <v>4</v>
      </c>
      <c r="C190" s="58">
        <v>911</v>
      </c>
      <c r="D190" s="59" t="s">
        <v>632</v>
      </c>
      <c r="E190" s="157" t="s">
        <v>616</v>
      </c>
      <c r="F190" s="58" t="s">
        <v>261</v>
      </c>
      <c r="G190" s="60">
        <v>100</v>
      </c>
      <c r="H190" s="60">
        <v>50</v>
      </c>
      <c r="I190" s="60">
        <v>0</v>
      </c>
      <c r="J190" s="60">
        <v>30</v>
      </c>
      <c r="K190" s="60">
        <v>0</v>
      </c>
      <c r="L190" s="60">
        <v>0</v>
      </c>
      <c r="M190" s="60">
        <v>20</v>
      </c>
      <c r="N190" s="60">
        <v>0</v>
      </c>
      <c r="O190" s="61">
        <v>20</v>
      </c>
      <c r="P190" s="158">
        <v>29.666666666666668</v>
      </c>
    </row>
    <row r="191" spans="1:16" s="124" customFormat="1" ht="20.25">
      <c r="A191" s="129"/>
      <c r="B191" s="110">
        <v>34</v>
      </c>
      <c r="C191" s="110"/>
      <c r="D191" s="111" t="s">
        <v>9</v>
      </c>
      <c r="E191" s="122"/>
      <c r="F191" s="123"/>
      <c r="G191" s="126">
        <f t="shared" ref="G191:N191" si="32">SUM(G192:G225)</f>
        <v>7187.3649999999998</v>
      </c>
      <c r="H191" s="126">
        <f t="shared" si="32"/>
        <v>3455.7269999999999</v>
      </c>
      <c r="I191" s="126">
        <f t="shared" si="32"/>
        <v>0</v>
      </c>
      <c r="J191" s="126">
        <f t="shared" si="32"/>
        <v>2194.0230000000001</v>
      </c>
      <c r="K191" s="126">
        <f t="shared" si="32"/>
        <v>0</v>
      </c>
      <c r="L191" s="126">
        <f t="shared" si="32"/>
        <v>563.18799999999999</v>
      </c>
      <c r="M191" s="126">
        <f t="shared" si="32"/>
        <v>609.59300000000007</v>
      </c>
      <c r="N191" s="126">
        <f t="shared" si="32"/>
        <v>364.83400000000006</v>
      </c>
      <c r="O191" s="127"/>
      <c r="P191" s="127"/>
    </row>
    <row r="192" spans="1:16" s="132" customFormat="1" ht="64.5" customHeight="1">
      <c r="A192" s="58">
        <f>A190+1</f>
        <v>176</v>
      </c>
      <c r="B192" s="58">
        <v>1</v>
      </c>
      <c r="C192" s="58">
        <v>20</v>
      </c>
      <c r="D192" s="59" t="s">
        <v>274</v>
      </c>
      <c r="E192" s="157" t="s">
        <v>44</v>
      </c>
      <c r="F192" s="58" t="s">
        <v>263</v>
      </c>
      <c r="G192" s="60">
        <v>128.55600000000001</v>
      </c>
      <c r="H192" s="60">
        <v>64.278000000000006</v>
      </c>
      <c r="I192" s="60">
        <v>0</v>
      </c>
      <c r="J192" s="60">
        <v>37.061999999999998</v>
      </c>
      <c r="K192" s="60">
        <v>0</v>
      </c>
      <c r="L192" s="60">
        <v>0</v>
      </c>
      <c r="M192" s="60">
        <v>16</v>
      </c>
      <c r="N192" s="60">
        <v>11.215999999999999</v>
      </c>
      <c r="O192" s="61">
        <v>21.17054046485578</v>
      </c>
      <c r="P192" s="158">
        <v>28.833333333333332</v>
      </c>
    </row>
    <row r="193" spans="1:16" s="132" customFormat="1" ht="63" customHeight="1">
      <c r="A193" s="58">
        <f>A192+1</f>
        <v>177</v>
      </c>
      <c r="B193" s="58">
        <f>B192+1</f>
        <v>2</v>
      </c>
      <c r="C193" s="58">
        <v>49</v>
      </c>
      <c r="D193" s="59" t="s">
        <v>265</v>
      </c>
      <c r="E193" s="157" t="s">
        <v>44</v>
      </c>
      <c r="F193" s="58" t="s">
        <v>263</v>
      </c>
      <c r="G193" s="60">
        <v>200</v>
      </c>
      <c r="H193" s="60">
        <v>100</v>
      </c>
      <c r="I193" s="60">
        <v>0</v>
      </c>
      <c r="J193" s="60">
        <v>54.203000000000003</v>
      </c>
      <c r="K193" s="60">
        <v>0</v>
      </c>
      <c r="L193" s="60">
        <v>12.1</v>
      </c>
      <c r="M193" s="60">
        <v>25.1</v>
      </c>
      <c r="N193" s="60">
        <v>8.5969999999999995</v>
      </c>
      <c r="O193" s="61">
        <v>22.898500000000002</v>
      </c>
      <c r="P193" s="158">
        <v>30.5</v>
      </c>
    </row>
    <row r="194" spans="1:16" s="132" customFormat="1" ht="66.75" customHeight="1">
      <c r="A194" s="58">
        <f>A193+1</f>
        <v>178</v>
      </c>
      <c r="B194" s="58">
        <f>B193+1</f>
        <v>3</v>
      </c>
      <c r="C194" s="58">
        <v>52</v>
      </c>
      <c r="D194" s="59" t="s">
        <v>266</v>
      </c>
      <c r="E194" s="157" t="s">
        <v>44</v>
      </c>
      <c r="F194" s="58" t="s">
        <v>263</v>
      </c>
      <c r="G194" s="60">
        <v>240</v>
      </c>
      <c r="H194" s="60">
        <v>120</v>
      </c>
      <c r="I194" s="60">
        <v>0</v>
      </c>
      <c r="J194" s="60">
        <v>67.548000000000002</v>
      </c>
      <c r="K194" s="60">
        <v>0</v>
      </c>
      <c r="L194" s="60">
        <v>0</v>
      </c>
      <c r="M194" s="60">
        <v>40</v>
      </c>
      <c r="N194" s="60">
        <v>12.452</v>
      </c>
      <c r="O194" s="61">
        <v>21.855</v>
      </c>
      <c r="P194" s="158">
        <v>30.5</v>
      </c>
    </row>
    <row r="195" spans="1:16" s="132" customFormat="1" ht="56.25">
      <c r="A195" s="58">
        <f t="shared" ref="A195:A225" si="33">A194+1</f>
        <v>179</v>
      </c>
      <c r="B195" s="58">
        <f t="shared" ref="B195:B220" si="34">B194+1</f>
        <v>4</v>
      </c>
      <c r="C195" s="58">
        <v>397</v>
      </c>
      <c r="D195" s="59" t="s">
        <v>270</v>
      </c>
      <c r="E195" s="157" t="s">
        <v>44</v>
      </c>
      <c r="F195" s="58" t="s">
        <v>52</v>
      </c>
      <c r="G195" s="60">
        <v>128</v>
      </c>
      <c r="H195" s="60">
        <v>64</v>
      </c>
      <c r="I195" s="60">
        <v>0</v>
      </c>
      <c r="J195" s="60">
        <v>35.411000000000001</v>
      </c>
      <c r="K195" s="60">
        <v>0</v>
      </c>
      <c r="L195" s="60">
        <v>20</v>
      </c>
      <c r="M195" s="60">
        <v>0</v>
      </c>
      <c r="N195" s="60">
        <v>8.5890000000000004</v>
      </c>
      <c r="O195" s="61">
        <v>22.335156249999997</v>
      </c>
      <c r="P195" s="158">
        <v>29.5</v>
      </c>
    </row>
    <row r="196" spans="1:16" s="132" customFormat="1" ht="75">
      <c r="A196" s="58">
        <f t="shared" si="33"/>
        <v>180</v>
      </c>
      <c r="B196" s="58">
        <f t="shared" si="34"/>
        <v>5</v>
      </c>
      <c r="C196" s="58">
        <v>468</v>
      </c>
      <c r="D196" s="59" t="s">
        <v>262</v>
      </c>
      <c r="E196" s="157" t="s">
        <v>44</v>
      </c>
      <c r="F196" s="58" t="s">
        <v>263</v>
      </c>
      <c r="G196" s="60">
        <v>85</v>
      </c>
      <c r="H196" s="60">
        <v>42.5</v>
      </c>
      <c r="I196" s="60">
        <v>0</v>
      </c>
      <c r="J196" s="60">
        <v>25.46</v>
      </c>
      <c r="K196" s="60">
        <v>0</v>
      </c>
      <c r="L196" s="60">
        <v>0</v>
      </c>
      <c r="M196" s="60">
        <v>14.34</v>
      </c>
      <c r="N196" s="60">
        <v>2.7</v>
      </c>
      <c r="O196" s="61">
        <v>20.047058823529408</v>
      </c>
      <c r="P196" s="158">
        <v>31.166666666666668</v>
      </c>
    </row>
    <row r="197" spans="1:16" s="132" customFormat="1" ht="41.25" customHeight="1">
      <c r="A197" s="58">
        <f t="shared" si="33"/>
        <v>181</v>
      </c>
      <c r="B197" s="58">
        <f t="shared" si="34"/>
        <v>6</v>
      </c>
      <c r="C197" s="58">
        <v>623</v>
      </c>
      <c r="D197" s="59" t="s">
        <v>271</v>
      </c>
      <c r="E197" s="157" t="s">
        <v>44</v>
      </c>
      <c r="F197" s="58" t="s">
        <v>52</v>
      </c>
      <c r="G197" s="60">
        <v>153.69999999999999</v>
      </c>
      <c r="H197" s="60">
        <v>76.849999999999994</v>
      </c>
      <c r="I197" s="60">
        <v>0</v>
      </c>
      <c r="J197" s="60">
        <v>44.35</v>
      </c>
      <c r="K197" s="60">
        <v>0</v>
      </c>
      <c r="L197" s="60">
        <v>31</v>
      </c>
      <c r="M197" s="60">
        <v>0</v>
      </c>
      <c r="N197" s="60">
        <v>1.5</v>
      </c>
      <c r="O197" s="61">
        <v>21.145087833441771</v>
      </c>
      <c r="P197" s="158">
        <v>29.5</v>
      </c>
    </row>
    <row r="198" spans="1:16" s="132" customFormat="1" ht="75">
      <c r="A198" s="58">
        <f t="shared" si="33"/>
        <v>182</v>
      </c>
      <c r="B198" s="58">
        <f t="shared" si="34"/>
        <v>7</v>
      </c>
      <c r="C198" s="58">
        <v>890</v>
      </c>
      <c r="D198" s="59" t="s">
        <v>269</v>
      </c>
      <c r="E198" s="157" t="s">
        <v>44</v>
      </c>
      <c r="F198" s="58" t="s">
        <v>263</v>
      </c>
      <c r="G198" s="60">
        <v>152.5</v>
      </c>
      <c r="H198" s="60">
        <v>76.25</v>
      </c>
      <c r="I198" s="60">
        <v>0</v>
      </c>
      <c r="J198" s="60">
        <v>41.25</v>
      </c>
      <c r="K198" s="60">
        <v>0</v>
      </c>
      <c r="L198" s="60">
        <v>0</v>
      </c>
      <c r="M198" s="60">
        <v>31.5</v>
      </c>
      <c r="N198" s="60">
        <v>3.5</v>
      </c>
      <c r="O198" s="61">
        <v>22.950819672131146</v>
      </c>
      <c r="P198" s="158">
        <v>29.833333333333332</v>
      </c>
    </row>
    <row r="199" spans="1:16" s="132" customFormat="1" ht="65.25" customHeight="1">
      <c r="A199" s="58">
        <f t="shared" si="33"/>
        <v>183</v>
      </c>
      <c r="B199" s="58">
        <f t="shared" si="34"/>
        <v>8</v>
      </c>
      <c r="C199" s="58">
        <v>1079</v>
      </c>
      <c r="D199" s="59" t="s">
        <v>272</v>
      </c>
      <c r="E199" s="157" t="s">
        <v>44</v>
      </c>
      <c r="F199" s="58" t="s">
        <v>263</v>
      </c>
      <c r="G199" s="60">
        <v>152</v>
      </c>
      <c r="H199" s="60">
        <v>76</v>
      </c>
      <c r="I199" s="60">
        <v>0</v>
      </c>
      <c r="J199" s="60">
        <v>42.5</v>
      </c>
      <c r="K199" s="60">
        <v>0</v>
      </c>
      <c r="L199" s="60">
        <v>7</v>
      </c>
      <c r="M199" s="60">
        <v>10</v>
      </c>
      <c r="N199" s="60">
        <v>16.5</v>
      </c>
      <c r="O199" s="61">
        <v>22.039473684210524</v>
      </c>
      <c r="P199" s="158">
        <v>29.5</v>
      </c>
    </row>
    <row r="200" spans="1:16" s="132" customFormat="1" ht="75">
      <c r="A200" s="58">
        <f t="shared" si="33"/>
        <v>184</v>
      </c>
      <c r="B200" s="58">
        <f t="shared" si="34"/>
        <v>9</v>
      </c>
      <c r="C200" s="58">
        <v>1513</v>
      </c>
      <c r="D200" s="59" t="s">
        <v>273</v>
      </c>
      <c r="E200" s="157" t="s">
        <v>44</v>
      </c>
      <c r="F200" s="58" t="s">
        <v>263</v>
      </c>
      <c r="G200" s="60">
        <v>100</v>
      </c>
      <c r="H200" s="60">
        <v>50</v>
      </c>
      <c r="I200" s="60">
        <v>0</v>
      </c>
      <c r="J200" s="60">
        <v>29</v>
      </c>
      <c r="K200" s="60">
        <v>0</v>
      </c>
      <c r="L200" s="60">
        <v>0</v>
      </c>
      <c r="M200" s="60">
        <v>11</v>
      </c>
      <c r="N200" s="60">
        <v>10</v>
      </c>
      <c r="O200" s="61">
        <v>21</v>
      </c>
      <c r="P200" s="158">
        <v>29.166666666666668</v>
      </c>
    </row>
    <row r="201" spans="1:16" s="132" customFormat="1" ht="37.5">
      <c r="A201" s="58">
        <f t="shared" si="33"/>
        <v>185</v>
      </c>
      <c r="B201" s="58">
        <f t="shared" si="34"/>
        <v>10</v>
      </c>
      <c r="C201" s="58">
        <v>1632</v>
      </c>
      <c r="D201" s="59" t="s">
        <v>268</v>
      </c>
      <c r="E201" s="157" t="s">
        <v>44</v>
      </c>
      <c r="F201" s="58" t="s">
        <v>52</v>
      </c>
      <c r="G201" s="60">
        <v>394.346</v>
      </c>
      <c r="H201" s="60">
        <v>197.173</v>
      </c>
      <c r="I201" s="60">
        <v>0</v>
      </c>
      <c r="J201" s="60">
        <v>112.495</v>
      </c>
      <c r="K201" s="60">
        <v>0</v>
      </c>
      <c r="L201" s="60">
        <v>0</v>
      </c>
      <c r="M201" s="60">
        <v>50</v>
      </c>
      <c r="N201" s="60">
        <v>34.677999999999997</v>
      </c>
      <c r="O201" s="61">
        <v>21.47302115401196</v>
      </c>
      <c r="P201" s="158">
        <v>30.166666666666668</v>
      </c>
    </row>
    <row r="202" spans="1:16" s="132" customFormat="1" ht="56.25">
      <c r="A202" s="58">
        <f t="shared" si="33"/>
        <v>186</v>
      </c>
      <c r="B202" s="58">
        <f t="shared" si="34"/>
        <v>11</v>
      </c>
      <c r="C202" s="58">
        <v>1674</v>
      </c>
      <c r="D202" s="59" t="s">
        <v>267</v>
      </c>
      <c r="E202" s="157" t="s">
        <v>44</v>
      </c>
      <c r="F202" s="58" t="s">
        <v>263</v>
      </c>
      <c r="G202" s="60">
        <v>277.55599999999998</v>
      </c>
      <c r="H202" s="60">
        <v>138.77799999999999</v>
      </c>
      <c r="I202" s="60">
        <v>0</v>
      </c>
      <c r="J202" s="60">
        <v>73.218000000000004</v>
      </c>
      <c r="K202" s="60">
        <v>0</v>
      </c>
      <c r="L202" s="60">
        <v>0</v>
      </c>
      <c r="M202" s="60">
        <v>36</v>
      </c>
      <c r="N202" s="60">
        <v>29.56</v>
      </c>
      <c r="O202" s="61">
        <v>23.620458574125582</v>
      </c>
      <c r="P202" s="158">
        <v>30.5</v>
      </c>
    </row>
    <row r="203" spans="1:16" s="132" customFormat="1" ht="63" customHeight="1">
      <c r="A203" s="58">
        <f t="shared" si="33"/>
        <v>187</v>
      </c>
      <c r="B203" s="58">
        <f t="shared" si="34"/>
        <v>12</v>
      </c>
      <c r="C203" s="58">
        <v>2322</v>
      </c>
      <c r="D203" s="59" t="s">
        <v>264</v>
      </c>
      <c r="E203" s="157" t="s">
        <v>44</v>
      </c>
      <c r="F203" s="58" t="s">
        <v>263</v>
      </c>
      <c r="G203" s="60">
        <v>140.631</v>
      </c>
      <c r="H203" s="60">
        <v>70.314999999999998</v>
      </c>
      <c r="I203" s="60">
        <v>0</v>
      </c>
      <c r="J203" s="60">
        <v>40.783000000000001</v>
      </c>
      <c r="K203" s="60">
        <v>0</v>
      </c>
      <c r="L203" s="60">
        <v>10</v>
      </c>
      <c r="M203" s="60">
        <v>19.533000000000001</v>
      </c>
      <c r="N203" s="60">
        <v>0</v>
      </c>
      <c r="O203" s="61">
        <v>21.000348429578118</v>
      </c>
      <c r="P203" s="158">
        <v>31.166666666666668</v>
      </c>
    </row>
    <row r="204" spans="1:16" s="132" customFormat="1" ht="63" customHeight="1">
      <c r="A204" s="58">
        <f t="shared" si="33"/>
        <v>188</v>
      </c>
      <c r="B204" s="58">
        <f t="shared" si="34"/>
        <v>13</v>
      </c>
      <c r="C204" s="58">
        <v>63</v>
      </c>
      <c r="D204" s="59" t="s">
        <v>639</v>
      </c>
      <c r="E204" s="157" t="s">
        <v>616</v>
      </c>
      <c r="F204" s="58" t="s">
        <v>263</v>
      </c>
      <c r="G204" s="60">
        <v>176.33199999999999</v>
      </c>
      <c r="H204" s="60">
        <v>88.165999999999997</v>
      </c>
      <c r="I204" s="60">
        <v>0</v>
      </c>
      <c r="J204" s="60">
        <v>48.206000000000003</v>
      </c>
      <c r="K204" s="60">
        <v>0</v>
      </c>
      <c r="L204" s="60">
        <v>11</v>
      </c>
      <c r="M204" s="60">
        <v>9</v>
      </c>
      <c r="N204" s="60">
        <v>19.96</v>
      </c>
      <c r="O204" s="61">
        <v>22.66179706462809</v>
      </c>
      <c r="P204" s="158">
        <v>30.833333333333332</v>
      </c>
    </row>
    <row r="205" spans="1:16" s="132" customFormat="1" ht="63" customHeight="1">
      <c r="A205" s="58">
        <f t="shared" si="33"/>
        <v>189</v>
      </c>
      <c r="B205" s="58">
        <f t="shared" si="34"/>
        <v>14</v>
      </c>
      <c r="C205" s="58">
        <v>101</v>
      </c>
      <c r="D205" s="59" t="s">
        <v>637</v>
      </c>
      <c r="E205" s="157" t="s">
        <v>616</v>
      </c>
      <c r="F205" s="58" t="s">
        <v>263</v>
      </c>
      <c r="G205" s="60">
        <v>110</v>
      </c>
      <c r="H205" s="60">
        <v>55</v>
      </c>
      <c r="I205" s="60">
        <v>0</v>
      </c>
      <c r="J205" s="60">
        <v>31.91</v>
      </c>
      <c r="K205" s="60">
        <v>0</v>
      </c>
      <c r="L205" s="60">
        <v>11</v>
      </c>
      <c r="M205" s="60">
        <v>7</v>
      </c>
      <c r="N205" s="60">
        <v>5.09</v>
      </c>
      <c r="O205" s="61">
        <v>20.990909090909092</v>
      </c>
      <c r="P205" s="158">
        <v>31.166666666666668</v>
      </c>
    </row>
    <row r="206" spans="1:16" s="132" customFormat="1" ht="63" customHeight="1">
      <c r="A206" s="58">
        <f t="shared" si="33"/>
        <v>190</v>
      </c>
      <c r="B206" s="58">
        <f t="shared" si="34"/>
        <v>15</v>
      </c>
      <c r="C206" s="58">
        <v>242</v>
      </c>
      <c r="D206" s="59" t="s">
        <v>634</v>
      </c>
      <c r="E206" s="157" t="s">
        <v>616</v>
      </c>
      <c r="F206" s="58" t="s">
        <v>263</v>
      </c>
      <c r="G206" s="60">
        <v>287.88600000000002</v>
      </c>
      <c r="H206" s="60">
        <v>143.94300000000001</v>
      </c>
      <c r="I206" s="60">
        <v>0</v>
      </c>
      <c r="J206" s="60">
        <v>77.968000000000004</v>
      </c>
      <c r="K206" s="60">
        <v>0</v>
      </c>
      <c r="L206" s="60">
        <v>0</v>
      </c>
      <c r="M206" s="60">
        <v>40</v>
      </c>
      <c r="N206" s="60">
        <v>25.975000000000001</v>
      </c>
      <c r="O206" s="61">
        <v>22.917057446350285</v>
      </c>
      <c r="P206" s="158">
        <v>31.833333333333332</v>
      </c>
    </row>
    <row r="207" spans="1:16" s="132" customFormat="1" ht="63" customHeight="1">
      <c r="A207" s="58">
        <f t="shared" si="33"/>
        <v>191</v>
      </c>
      <c r="B207" s="58">
        <f t="shared" si="34"/>
        <v>16</v>
      </c>
      <c r="C207" s="58">
        <v>264</v>
      </c>
      <c r="D207" s="59" t="s">
        <v>638</v>
      </c>
      <c r="E207" s="157" t="s">
        <v>616</v>
      </c>
      <c r="F207" s="58" t="s">
        <v>263</v>
      </c>
      <c r="G207" s="60">
        <v>255.244</v>
      </c>
      <c r="H207" s="60">
        <v>127.622</v>
      </c>
      <c r="I207" s="60">
        <v>0</v>
      </c>
      <c r="J207" s="60">
        <v>73.433999999999997</v>
      </c>
      <c r="K207" s="60">
        <v>0</v>
      </c>
      <c r="L207" s="60">
        <v>0</v>
      </c>
      <c r="M207" s="60">
        <v>30</v>
      </c>
      <c r="N207" s="60">
        <v>24.187999999999999</v>
      </c>
      <c r="O207" s="61">
        <v>21.229881995267274</v>
      </c>
      <c r="P207" s="158">
        <v>31.166666666666668</v>
      </c>
    </row>
    <row r="208" spans="1:16" s="132" customFormat="1" ht="63" customHeight="1">
      <c r="A208" s="58">
        <f t="shared" si="33"/>
        <v>192</v>
      </c>
      <c r="B208" s="58">
        <f t="shared" si="34"/>
        <v>17</v>
      </c>
      <c r="C208" s="58">
        <v>327</v>
      </c>
      <c r="D208" s="59" t="s">
        <v>635</v>
      </c>
      <c r="E208" s="157" t="s">
        <v>616</v>
      </c>
      <c r="F208" s="58" t="s">
        <v>263</v>
      </c>
      <c r="G208" s="60">
        <v>45</v>
      </c>
      <c r="H208" s="60">
        <v>22.5</v>
      </c>
      <c r="I208" s="60">
        <v>0</v>
      </c>
      <c r="J208" s="60">
        <v>12.5</v>
      </c>
      <c r="K208" s="60">
        <v>0</v>
      </c>
      <c r="L208" s="60">
        <v>0</v>
      </c>
      <c r="M208" s="60">
        <v>10</v>
      </c>
      <c r="N208" s="60">
        <v>0</v>
      </c>
      <c r="O208" s="61">
        <v>22.222222222222221</v>
      </c>
      <c r="P208" s="158">
        <v>31.833333333333332</v>
      </c>
    </row>
    <row r="209" spans="1:16" s="132" customFormat="1" ht="63" customHeight="1">
      <c r="A209" s="58">
        <f t="shared" si="33"/>
        <v>193</v>
      </c>
      <c r="B209" s="58">
        <f t="shared" si="34"/>
        <v>18</v>
      </c>
      <c r="C209" s="58">
        <v>575</v>
      </c>
      <c r="D209" s="59" t="s">
        <v>636</v>
      </c>
      <c r="E209" s="157" t="s">
        <v>616</v>
      </c>
      <c r="F209" s="58" t="s">
        <v>263</v>
      </c>
      <c r="G209" s="60">
        <v>105</v>
      </c>
      <c r="H209" s="60">
        <v>52.5</v>
      </c>
      <c r="I209" s="60">
        <v>0</v>
      </c>
      <c r="J209" s="60">
        <v>29.4</v>
      </c>
      <c r="K209" s="60">
        <v>0</v>
      </c>
      <c r="L209" s="60">
        <v>0</v>
      </c>
      <c r="M209" s="60">
        <v>23.1</v>
      </c>
      <c r="N209" s="60">
        <v>0</v>
      </c>
      <c r="O209" s="61">
        <v>22</v>
      </c>
      <c r="P209" s="158">
        <v>31.5</v>
      </c>
    </row>
    <row r="210" spans="1:16" s="132" customFormat="1" ht="63" customHeight="1">
      <c r="A210" s="58">
        <f t="shared" si="33"/>
        <v>194</v>
      </c>
      <c r="B210" s="58">
        <f t="shared" si="34"/>
        <v>19</v>
      </c>
      <c r="C210" s="58">
        <v>700</v>
      </c>
      <c r="D210" s="59" t="s">
        <v>644</v>
      </c>
      <c r="E210" s="157" t="s">
        <v>616</v>
      </c>
      <c r="F210" s="58" t="s">
        <v>263</v>
      </c>
      <c r="G210" s="60">
        <v>203.11600000000001</v>
      </c>
      <c r="H210" s="60">
        <v>101.55800000000001</v>
      </c>
      <c r="I210" s="60">
        <v>0</v>
      </c>
      <c r="J210" s="60">
        <v>58.73</v>
      </c>
      <c r="K210" s="60">
        <v>0</v>
      </c>
      <c r="L210" s="60">
        <v>0</v>
      </c>
      <c r="M210" s="60">
        <v>22.23</v>
      </c>
      <c r="N210" s="60">
        <v>20.597999999999999</v>
      </c>
      <c r="O210" s="61">
        <v>21.085488095472538</v>
      </c>
      <c r="P210" s="158">
        <v>29.5</v>
      </c>
    </row>
    <row r="211" spans="1:16" s="132" customFormat="1" ht="63" customHeight="1">
      <c r="A211" s="58">
        <f t="shared" si="33"/>
        <v>195</v>
      </c>
      <c r="B211" s="58">
        <f t="shared" si="34"/>
        <v>20</v>
      </c>
      <c r="C211" s="58">
        <v>744</v>
      </c>
      <c r="D211" s="59" t="s">
        <v>642</v>
      </c>
      <c r="E211" s="157" t="s">
        <v>616</v>
      </c>
      <c r="F211" s="58" t="s">
        <v>643</v>
      </c>
      <c r="G211" s="60">
        <v>300</v>
      </c>
      <c r="H211" s="60">
        <v>150</v>
      </c>
      <c r="I211" s="60">
        <v>0</v>
      </c>
      <c r="J211" s="60">
        <v>95.7</v>
      </c>
      <c r="K211" s="60">
        <v>0</v>
      </c>
      <c r="L211" s="60">
        <v>0</v>
      </c>
      <c r="M211" s="60">
        <v>28.3</v>
      </c>
      <c r="N211" s="60">
        <v>26</v>
      </c>
      <c r="O211" s="61">
        <v>18.099999999999998</v>
      </c>
      <c r="P211" s="158">
        <v>29.833333333333332</v>
      </c>
    </row>
    <row r="212" spans="1:16" s="132" customFormat="1" ht="63" customHeight="1">
      <c r="A212" s="58">
        <f t="shared" si="33"/>
        <v>196</v>
      </c>
      <c r="B212" s="58">
        <f t="shared" si="34"/>
        <v>21</v>
      </c>
      <c r="C212" s="58">
        <v>1010</v>
      </c>
      <c r="D212" s="59" t="s">
        <v>640</v>
      </c>
      <c r="E212" s="157" t="s">
        <v>616</v>
      </c>
      <c r="F212" s="58" t="s">
        <v>263</v>
      </c>
      <c r="G212" s="60">
        <v>45</v>
      </c>
      <c r="H212" s="60">
        <v>22.5</v>
      </c>
      <c r="I212" s="60">
        <v>0</v>
      </c>
      <c r="J212" s="60">
        <v>12.5</v>
      </c>
      <c r="K212" s="60">
        <v>0</v>
      </c>
      <c r="L212" s="60">
        <v>0</v>
      </c>
      <c r="M212" s="60">
        <v>10</v>
      </c>
      <c r="N212" s="60">
        <v>0</v>
      </c>
      <c r="O212" s="61">
        <v>22.222222222222221</v>
      </c>
      <c r="P212" s="158">
        <v>30.833333333333332</v>
      </c>
    </row>
    <row r="213" spans="1:16" s="132" customFormat="1" ht="63" customHeight="1">
      <c r="A213" s="58">
        <f t="shared" si="33"/>
        <v>197</v>
      </c>
      <c r="B213" s="58">
        <f t="shared" si="34"/>
        <v>22</v>
      </c>
      <c r="C213" s="58">
        <v>1027</v>
      </c>
      <c r="D213" s="59" t="s">
        <v>645</v>
      </c>
      <c r="E213" s="157" t="s">
        <v>616</v>
      </c>
      <c r="F213" s="58" t="s">
        <v>263</v>
      </c>
      <c r="G213" s="60">
        <v>56.634</v>
      </c>
      <c r="H213" s="60">
        <v>28.317</v>
      </c>
      <c r="I213" s="60">
        <v>0</v>
      </c>
      <c r="J213" s="60">
        <v>15.317</v>
      </c>
      <c r="K213" s="60">
        <v>0</v>
      </c>
      <c r="L213" s="60">
        <v>0</v>
      </c>
      <c r="M213" s="60">
        <v>13</v>
      </c>
      <c r="N213" s="60">
        <v>0</v>
      </c>
      <c r="O213" s="61">
        <v>22.954409012254125</v>
      </c>
      <c r="P213" s="158">
        <v>28.833333333333332</v>
      </c>
    </row>
    <row r="214" spans="1:16" s="132" customFormat="1" ht="63" customHeight="1">
      <c r="A214" s="58">
        <f t="shared" si="33"/>
        <v>198</v>
      </c>
      <c r="B214" s="58">
        <f t="shared" si="34"/>
        <v>23</v>
      </c>
      <c r="C214" s="58">
        <v>2643</v>
      </c>
      <c r="D214" s="59" t="s">
        <v>641</v>
      </c>
      <c r="E214" s="157" t="s">
        <v>616</v>
      </c>
      <c r="F214" s="58" t="s">
        <v>263</v>
      </c>
      <c r="G214" s="60">
        <v>49</v>
      </c>
      <c r="H214" s="60">
        <v>24.5</v>
      </c>
      <c r="I214" s="60">
        <v>0</v>
      </c>
      <c r="J214" s="60">
        <v>13</v>
      </c>
      <c r="K214" s="60">
        <v>0</v>
      </c>
      <c r="L214" s="60">
        <v>0</v>
      </c>
      <c r="M214" s="60">
        <v>11.5</v>
      </c>
      <c r="N214" s="60">
        <v>0</v>
      </c>
      <c r="O214" s="61">
        <v>23.469387755102041</v>
      </c>
      <c r="P214" s="158">
        <v>30.166666666666668</v>
      </c>
    </row>
    <row r="215" spans="1:16" s="130" customFormat="1" ht="60.75" customHeight="1">
      <c r="A215" s="58">
        <f t="shared" si="33"/>
        <v>199</v>
      </c>
      <c r="B215" s="58">
        <f t="shared" si="34"/>
        <v>24</v>
      </c>
      <c r="C215" s="80">
        <v>2449</v>
      </c>
      <c r="D215" s="59" t="s">
        <v>773</v>
      </c>
      <c r="E215" s="157" t="s">
        <v>764</v>
      </c>
      <c r="F215" s="58" t="s">
        <v>263</v>
      </c>
      <c r="G215" s="81">
        <v>431.27699999999999</v>
      </c>
      <c r="H215" s="81">
        <v>200</v>
      </c>
      <c r="I215" s="81">
        <v>0</v>
      </c>
      <c r="J215" s="81">
        <v>156.27699999999999</v>
      </c>
      <c r="K215" s="81">
        <v>0</v>
      </c>
      <c r="L215" s="81">
        <v>10</v>
      </c>
      <c r="M215" s="81">
        <v>50</v>
      </c>
      <c r="N215" s="81">
        <v>15</v>
      </c>
      <c r="O215" s="159">
        <f>(N215+M215+L215)/G215*100</f>
        <v>17.390215569112193</v>
      </c>
      <c r="P215" s="160" t="e">
        <f>#REF!+#REF!</f>
        <v>#REF!</v>
      </c>
    </row>
    <row r="216" spans="1:16" s="138" customFormat="1" ht="81.75" customHeight="1">
      <c r="A216" s="58">
        <f t="shared" si="33"/>
        <v>200</v>
      </c>
      <c r="B216" s="58">
        <f t="shared" si="34"/>
        <v>25</v>
      </c>
      <c r="C216" s="80">
        <v>2055</v>
      </c>
      <c r="D216" s="59" t="s">
        <v>1703</v>
      </c>
      <c r="E216" s="157" t="s">
        <v>764</v>
      </c>
      <c r="F216" s="58" t="s">
        <v>263</v>
      </c>
      <c r="G216" s="81">
        <v>299.95800000000003</v>
      </c>
      <c r="H216" s="81">
        <v>149</v>
      </c>
      <c r="I216" s="81">
        <v>0</v>
      </c>
      <c r="J216" s="81">
        <v>102.465</v>
      </c>
      <c r="K216" s="81">
        <v>0</v>
      </c>
      <c r="L216" s="81">
        <v>10</v>
      </c>
      <c r="M216" s="81">
        <v>27</v>
      </c>
      <c r="N216" s="81">
        <v>11.493</v>
      </c>
      <c r="O216" s="159">
        <f t="shared" ref="O216" si="35">(N216+M216+L216)/G216*100</f>
        <v>16.166596656865291</v>
      </c>
      <c r="P216" s="160">
        <v>25.5</v>
      </c>
    </row>
    <row r="217" spans="1:16" s="138" customFormat="1" ht="81.75" customHeight="1">
      <c r="A217" s="58">
        <f t="shared" si="33"/>
        <v>201</v>
      </c>
      <c r="B217" s="58">
        <f t="shared" si="34"/>
        <v>26</v>
      </c>
      <c r="C217" s="58">
        <v>352</v>
      </c>
      <c r="D217" s="59" t="s">
        <v>1742</v>
      </c>
      <c r="E217" s="157" t="s">
        <v>1447</v>
      </c>
      <c r="F217" s="58" t="s">
        <v>263</v>
      </c>
      <c r="G217" s="60">
        <v>65.8</v>
      </c>
      <c r="H217" s="60">
        <v>30</v>
      </c>
      <c r="I217" s="60">
        <v>0</v>
      </c>
      <c r="J217" s="60">
        <v>0</v>
      </c>
      <c r="K217" s="60">
        <v>0</v>
      </c>
      <c r="L217" s="60">
        <f>32.9+2.9</f>
        <v>35.799999999999997</v>
      </c>
      <c r="M217" s="60">
        <v>0</v>
      </c>
      <c r="N217" s="60">
        <v>0</v>
      </c>
      <c r="O217" s="61">
        <f t="shared" ref="O217" si="36">(L217+M217+N217)/G217*100</f>
        <v>54.40729483282675</v>
      </c>
      <c r="P217" s="160">
        <v>26.5</v>
      </c>
    </row>
    <row r="218" spans="1:16" s="131" customFormat="1" ht="56.25">
      <c r="A218" s="58">
        <f t="shared" si="33"/>
        <v>202</v>
      </c>
      <c r="B218" s="58">
        <f t="shared" si="34"/>
        <v>27</v>
      </c>
      <c r="C218" s="80">
        <v>88</v>
      </c>
      <c r="D218" s="163" t="s">
        <v>1135</v>
      </c>
      <c r="E218" s="157" t="s">
        <v>1100</v>
      </c>
      <c r="F218" s="58" t="s">
        <v>263</v>
      </c>
      <c r="G218" s="81">
        <v>370</v>
      </c>
      <c r="H218" s="81">
        <v>185</v>
      </c>
      <c r="I218" s="81">
        <v>0</v>
      </c>
      <c r="J218" s="81">
        <v>125.126</v>
      </c>
      <c r="K218" s="81">
        <v>0</v>
      </c>
      <c r="L218" s="81">
        <v>0</v>
      </c>
      <c r="M218" s="81">
        <v>44.5</v>
      </c>
      <c r="N218" s="81">
        <v>15.374000000000001</v>
      </c>
      <c r="O218" s="159">
        <v>16.182162162162161</v>
      </c>
      <c r="P218" s="160">
        <v>28.166666666666668</v>
      </c>
    </row>
    <row r="219" spans="1:16" s="131" customFormat="1" ht="56.25">
      <c r="A219" s="58">
        <f t="shared" si="33"/>
        <v>203</v>
      </c>
      <c r="B219" s="58">
        <f t="shared" si="34"/>
        <v>28</v>
      </c>
      <c r="C219" s="80">
        <v>537</v>
      </c>
      <c r="D219" s="163" t="s">
        <v>1136</v>
      </c>
      <c r="E219" s="157" t="s">
        <v>1100</v>
      </c>
      <c r="F219" s="58" t="s">
        <v>263</v>
      </c>
      <c r="G219" s="81">
        <v>120</v>
      </c>
      <c r="H219" s="81">
        <v>60</v>
      </c>
      <c r="I219" s="81">
        <v>0</v>
      </c>
      <c r="J219" s="81">
        <v>34.003</v>
      </c>
      <c r="K219" s="81">
        <v>0</v>
      </c>
      <c r="L219" s="81">
        <v>0</v>
      </c>
      <c r="M219" s="81">
        <v>13</v>
      </c>
      <c r="N219" s="81">
        <v>12.997</v>
      </c>
      <c r="O219" s="159">
        <v>21.664166666666667</v>
      </c>
      <c r="P219" s="160">
        <v>28.833333333333332</v>
      </c>
    </row>
    <row r="220" spans="1:16" s="131" customFormat="1" ht="56.25">
      <c r="A220" s="58">
        <f t="shared" si="33"/>
        <v>204</v>
      </c>
      <c r="B220" s="58">
        <f t="shared" si="34"/>
        <v>29</v>
      </c>
      <c r="C220" s="80">
        <v>556</v>
      </c>
      <c r="D220" s="163" t="s">
        <v>1137</v>
      </c>
      <c r="E220" s="157" t="s">
        <v>1100</v>
      </c>
      <c r="F220" s="58" t="s">
        <v>52</v>
      </c>
      <c r="G220" s="81">
        <v>240</v>
      </c>
      <c r="H220" s="81">
        <v>120</v>
      </c>
      <c r="I220" s="81">
        <v>0</v>
      </c>
      <c r="J220" s="81">
        <v>67</v>
      </c>
      <c r="K220" s="81">
        <v>0</v>
      </c>
      <c r="L220" s="81">
        <v>19.5</v>
      </c>
      <c r="M220" s="81">
        <v>10.5</v>
      </c>
      <c r="N220" s="81">
        <v>23</v>
      </c>
      <c r="O220" s="159">
        <v>22.083333333333332</v>
      </c>
      <c r="P220" s="160">
        <v>29.166666666666668</v>
      </c>
    </row>
    <row r="221" spans="1:16" s="131" customFormat="1" ht="56.25">
      <c r="A221" s="58">
        <f t="shared" si="33"/>
        <v>205</v>
      </c>
      <c r="B221" s="58">
        <f>B220+1</f>
        <v>30</v>
      </c>
      <c r="C221" s="80">
        <v>1600</v>
      </c>
      <c r="D221" s="163" t="s">
        <v>1138</v>
      </c>
      <c r="E221" s="157" t="s">
        <v>1100</v>
      </c>
      <c r="F221" s="58" t="s">
        <v>263</v>
      </c>
      <c r="G221" s="81">
        <v>223.834</v>
      </c>
      <c r="H221" s="81">
        <v>111.917</v>
      </c>
      <c r="I221" s="81">
        <v>0</v>
      </c>
      <c r="J221" s="81">
        <v>0</v>
      </c>
      <c r="K221" s="81">
        <v>0</v>
      </c>
      <c r="L221" s="81">
        <v>111.917</v>
      </c>
      <c r="M221" s="81">
        <v>0</v>
      </c>
      <c r="N221" s="81">
        <v>0</v>
      </c>
      <c r="O221" s="159">
        <v>50</v>
      </c>
      <c r="P221" s="160">
        <v>29.5</v>
      </c>
    </row>
    <row r="222" spans="1:16" s="131" customFormat="1" ht="56.25">
      <c r="A222" s="58">
        <f t="shared" si="33"/>
        <v>206</v>
      </c>
      <c r="B222" s="58">
        <f>B221+1</f>
        <v>31</v>
      </c>
      <c r="C222" s="80">
        <v>2254</v>
      </c>
      <c r="D222" s="163" t="s">
        <v>1139</v>
      </c>
      <c r="E222" s="157" t="s">
        <v>1100</v>
      </c>
      <c r="F222" s="58" t="s">
        <v>263</v>
      </c>
      <c r="G222" s="81">
        <v>472.79</v>
      </c>
      <c r="H222" s="81">
        <v>199.98</v>
      </c>
      <c r="I222" s="81">
        <v>0</v>
      </c>
      <c r="J222" s="81">
        <v>178.16</v>
      </c>
      <c r="K222" s="81">
        <v>0</v>
      </c>
      <c r="L222" s="81">
        <v>80.534999999999997</v>
      </c>
      <c r="M222" s="81">
        <v>0</v>
      </c>
      <c r="N222" s="81">
        <v>14.115</v>
      </c>
      <c r="O222" s="159">
        <v>20.019458956407703</v>
      </c>
      <c r="P222" s="160">
        <v>28.833333333333332</v>
      </c>
    </row>
    <row r="223" spans="1:16" s="133" customFormat="1" ht="76.5" customHeight="1">
      <c r="A223" s="58">
        <f t="shared" si="33"/>
        <v>207</v>
      </c>
      <c r="B223" s="58">
        <f>B222+1</f>
        <v>32</v>
      </c>
      <c r="C223" s="58">
        <v>1281</v>
      </c>
      <c r="D223" s="59" t="s">
        <v>1443</v>
      </c>
      <c r="E223" s="157" t="s">
        <v>1441</v>
      </c>
      <c r="F223" s="58" t="s">
        <v>263</v>
      </c>
      <c r="G223" s="60">
        <v>482.46600000000001</v>
      </c>
      <c r="H223" s="60">
        <v>200</v>
      </c>
      <c r="I223" s="60">
        <v>0</v>
      </c>
      <c r="J223" s="60">
        <v>195.62200000000001</v>
      </c>
      <c r="K223" s="60">
        <v>0</v>
      </c>
      <c r="L223" s="60">
        <v>76</v>
      </c>
      <c r="M223" s="60">
        <v>2.637</v>
      </c>
      <c r="N223" s="60">
        <v>8.2070000000000007</v>
      </c>
      <c r="O223" s="61">
        <v>18.000024872218972</v>
      </c>
      <c r="P223" s="158">
        <v>27.166666666666668</v>
      </c>
    </row>
    <row r="224" spans="1:16" s="133" customFormat="1" ht="59.25" customHeight="1">
      <c r="A224" s="58">
        <f t="shared" si="33"/>
        <v>208</v>
      </c>
      <c r="B224" s="58">
        <f>B223+1</f>
        <v>33</v>
      </c>
      <c r="C224" s="58">
        <v>1285</v>
      </c>
      <c r="D224" s="59" t="s">
        <v>1444</v>
      </c>
      <c r="E224" s="157" t="s">
        <v>1441</v>
      </c>
      <c r="F224" s="58" t="s">
        <v>263</v>
      </c>
      <c r="G224" s="60">
        <v>481.58</v>
      </c>
      <c r="H224" s="60">
        <v>200</v>
      </c>
      <c r="I224" s="60">
        <v>0</v>
      </c>
      <c r="J224" s="60">
        <v>194.89500000000001</v>
      </c>
      <c r="K224" s="60">
        <v>0</v>
      </c>
      <c r="L224" s="60">
        <v>82</v>
      </c>
      <c r="M224" s="60">
        <v>2.3149999999999999</v>
      </c>
      <c r="N224" s="60">
        <v>2.37</v>
      </c>
      <c r="O224" s="61">
        <v>18.000124589891609</v>
      </c>
      <c r="P224" s="158">
        <v>27.5</v>
      </c>
    </row>
    <row r="225" spans="1:16" s="133" customFormat="1" ht="64.5" customHeight="1">
      <c r="A225" s="58">
        <f t="shared" si="33"/>
        <v>209</v>
      </c>
      <c r="B225" s="58">
        <f>B224+1</f>
        <v>34</v>
      </c>
      <c r="C225" s="58">
        <v>1339</v>
      </c>
      <c r="D225" s="59" t="s">
        <v>1445</v>
      </c>
      <c r="E225" s="157" t="s">
        <v>1441</v>
      </c>
      <c r="F225" s="58" t="s">
        <v>263</v>
      </c>
      <c r="G225" s="60">
        <v>214.15899999999999</v>
      </c>
      <c r="H225" s="60">
        <v>107.08</v>
      </c>
      <c r="I225" s="60">
        <v>0</v>
      </c>
      <c r="J225" s="60">
        <v>68.53</v>
      </c>
      <c r="K225" s="60">
        <v>0</v>
      </c>
      <c r="L225" s="60">
        <v>35.335999999999999</v>
      </c>
      <c r="M225" s="60">
        <v>2.0379999999999998</v>
      </c>
      <c r="N225" s="60">
        <v>1.175</v>
      </c>
      <c r="O225" s="61">
        <v>18.00017743825849</v>
      </c>
      <c r="P225" s="158">
        <v>27.5</v>
      </c>
    </row>
    <row r="226" spans="1:16" s="11" customFormat="1" ht="20.25">
      <c r="A226" s="10"/>
      <c r="B226" s="13">
        <f>B227+B272</f>
        <v>46</v>
      </c>
      <c r="C226" s="5"/>
      <c r="D226" s="9" t="s">
        <v>13</v>
      </c>
      <c r="E226" s="87"/>
      <c r="F226" s="5"/>
      <c r="G226" s="12">
        <f>G227+G272</f>
        <v>9189.8250000000007</v>
      </c>
      <c r="H226" s="12">
        <f t="shared" ref="H226:N226" si="37">H227+H272</f>
        <v>4355.4619999999995</v>
      </c>
      <c r="I226" s="12">
        <f t="shared" si="37"/>
        <v>2166.6460000000002</v>
      </c>
      <c r="J226" s="12">
        <f t="shared" si="37"/>
        <v>403.41199999999998</v>
      </c>
      <c r="K226" s="12">
        <f t="shared" si="37"/>
        <v>57.68</v>
      </c>
      <c r="L226" s="12">
        <f t="shared" si="37"/>
        <v>914.95999999999992</v>
      </c>
      <c r="M226" s="12">
        <f t="shared" si="37"/>
        <v>711.9190000000001</v>
      </c>
      <c r="N226" s="12">
        <f t="shared" si="37"/>
        <v>579.74599999999998</v>
      </c>
      <c r="O226" s="37"/>
      <c r="P226" s="34"/>
    </row>
    <row r="227" spans="1:16" s="26" customFormat="1" ht="20.25">
      <c r="A227" s="62"/>
      <c r="B227" s="63">
        <v>44</v>
      </c>
      <c r="C227" s="23"/>
      <c r="D227" s="24" t="s">
        <v>80</v>
      </c>
      <c r="E227" s="88"/>
      <c r="F227" s="23"/>
      <c r="G227" s="25">
        <f>SUM(G228:G271)</f>
        <v>8959.1050000000014</v>
      </c>
      <c r="H227" s="25">
        <f t="shared" ref="H227:N227" si="38">SUM(H228:H271)</f>
        <v>4240.1019999999999</v>
      </c>
      <c r="I227" s="25">
        <f t="shared" si="38"/>
        <v>2166.6460000000002</v>
      </c>
      <c r="J227" s="25">
        <f t="shared" si="38"/>
        <v>403.41199999999998</v>
      </c>
      <c r="K227" s="25">
        <f t="shared" si="38"/>
        <v>0</v>
      </c>
      <c r="L227" s="25">
        <f t="shared" si="38"/>
        <v>857.28</v>
      </c>
      <c r="M227" s="25">
        <f t="shared" si="38"/>
        <v>711.9190000000001</v>
      </c>
      <c r="N227" s="25">
        <f t="shared" si="38"/>
        <v>579.74599999999998</v>
      </c>
      <c r="O227" s="40"/>
      <c r="P227" s="40"/>
    </row>
    <row r="228" spans="1:16" s="133" customFormat="1" ht="78.75" customHeight="1">
      <c r="A228" s="58">
        <f>A225+1</f>
        <v>210</v>
      </c>
      <c r="B228" s="58">
        <v>1</v>
      </c>
      <c r="C228" s="58">
        <v>267</v>
      </c>
      <c r="D228" s="59" t="s">
        <v>286</v>
      </c>
      <c r="E228" s="157" t="s">
        <v>44</v>
      </c>
      <c r="F228" s="58" t="s">
        <v>54</v>
      </c>
      <c r="G228" s="60">
        <v>170</v>
      </c>
      <c r="H228" s="60">
        <v>85</v>
      </c>
      <c r="I228" s="60">
        <v>49.5</v>
      </c>
      <c r="J228" s="60">
        <v>0</v>
      </c>
      <c r="K228" s="60">
        <v>0</v>
      </c>
      <c r="L228" s="60">
        <v>35.5</v>
      </c>
      <c r="M228" s="60">
        <v>0</v>
      </c>
      <c r="N228" s="60">
        <v>0</v>
      </c>
      <c r="O228" s="61">
        <v>20.882352941176471</v>
      </c>
      <c r="P228" s="158">
        <v>29.833333333333332</v>
      </c>
    </row>
    <row r="229" spans="1:16" s="133" customFormat="1" ht="64.5" customHeight="1">
      <c r="A229" s="58">
        <f>A228+1</f>
        <v>211</v>
      </c>
      <c r="B229" s="58">
        <f>B228+1</f>
        <v>2</v>
      </c>
      <c r="C229" s="58">
        <v>448</v>
      </c>
      <c r="D229" s="59" t="s">
        <v>279</v>
      </c>
      <c r="E229" s="157" t="s">
        <v>44</v>
      </c>
      <c r="F229" s="58" t="s">
        <v>280</v>
      </c>
      <c r="G229" s="60">
        <v>220</v>
      </c>
      <c r="H229" s="60">
        <v>100</v>
      </c>
      <c r="I229" s="60">
        <v>75</v>
      </c>
      <c r="J229" s="60">
        <v>0</v>
      </c>
      <c r="K229" s="60">
        <v>0</v>
      </c>
      <c r="L229" s="60">
        <v>10</v>
      </c>
      <c r="M229" s="60">
        <v>35</v>
      </c>
      <c r="N229" s="60">
        <v>0</v>
      </c>
      <c r="O229" s="61">
        <v>20.454545454545457</v>
      </c>
      <c r="P229" s="158">
        <v>30.5</v>
      </c>
    </row>
    <row r="230" spans="1:16" s="133" customFormat="1" ht="86.25" customHeight="1">
      <c r="A230" s="58">
        <f>A229+1</f>
        <v>212</v>
      </c>
      <c r="B230" s="58">
        <f>B229+1</f>
        <v>3</v>
      </c>
      <c r="C230" s="58">
        <v>480</v>
      </c>
      <c r="D230" s="59" t="s">
        <v>290</v>
      </c>
      <c r="E230" s="157" t="s">
        <v>44</v>
      </c>
      <c r="F230" s="58" t="s">
        <v>53</v>
      </c>
      <c r="G230" s="60">
        <v>176.76599999999999</v>
      </c>
      <c r="H230" s="60">
        <v>61.13</v>
      </c>
      <c r="I230" s="60">
        <v>80</v>
      </c>
      <c r="J230" s="60">
        <v>0</v>
      </c>
      <c r="K230" s="60">
        <v>0</v>
      </c>
      <c r="L230" s="60">
        <v>0</v>
      </c>
      <c r="M230" s="60">
        <v>19</v>
      </c>
      <c r="N230" s="60">
        <v>16.635999999999999</v>
      </c>
      <c r="O230" s="61">
        <v>20.15998551757691</v>
      </c>
      <c r="P230" s="158">
        <v>29.5</v>
      </c>
    </row>
    <row r="231" spans="1:16" s="133" customFormat="1" ht="64.5" customHeight="1">
      <c r="A231" s="58">
        <f t="shared" ref="A231:A271" si="39">A230+1</f>
        <v>213</v>
      </c>
      <c r="B231" s="58">
        <f t="shared" ref="B231:B256" si="40">B230+1</f>
        <v>4</v>
      </c>
      <c r="C231" s="58">
        <v>610</v>
      </c>
      <c r="D231" s="59" t="s">
        <v>300</v>
      </c>
      <c r="E231" s="157" t="s">
        <v>44</v>
      </c>
      <c r="F231" s="58" t="s">
        <v>54</v>
      </c>
      <c r="G231" s="60">
        <v>112</v>
      </c>
      <c r="H231" s="60">
        <v>54.88</v>
      </c>
      <c r="I231" s="60">
        <v>33.6</v>
      </c>
      <c r="J231" s="60">
        <v>0</v>
      </c>
      <c r="K231" s="60">
        <v>0</v>
      </c>
      <c r="L231" s="60">
        <v>0</v>
      </c>
      <c r="M231" s="60">
        <v>23.52</v>
      </c>
      <c r="N231" s="60">
        <v>0</v>
      </c>
      <c r="O231" s="61">
        <v>21</v>
      </c>
      <c r="P231" s="158">
        <v>28.833333333333332</v>
      </c>
    </row>
    <row r="232" spans="1:16" s="133" customFormat="1" ht="64.5" customHeight="1">
      <c r="A232" s="58">
        <f t="shared" si="39"/>
        <v>214</v>
      </c>
      <c r="B232" s="58">
        <f t="shared" si="40"/>
        <v>5</v>
      </c>
      <c r="C232" s="58">
        <v>697</v>
      </c>
      <c r="D232" s="59" t="s">
        <v>287</v>
      </c>
      <c r="E232" s="157" t="s">
        <v>44</v>
      </c>
      <c r="F232" s="58" t="s">
        <v>54</v>
      </c>
      <c r="G232" s="60">
        <v>404.52199999999999</v>
      </c>
      <c r="H232" s="60">
        <v>198.21600000000001</v>
      </c>
      <c r="I232" s="60">
        <v>121.357</v>
      </c>
      <c r="J232" s="60">
        <v>0</v>
      </c>
      <c r="K232" s="60">
        <v>0</v>
      </c>
      <c r="L232" s="60">
        <v>19</v>
      </c>
      <c r="M232" s="60">
        <v>43.53</v>
      </c>
      <c r="N232" s="60">
        <v>22.419</v>
      </c>
      <c r="O232" s="61">
        <v>20.999846732686976</v>
      </c>
      <c r="P232" s="158">
        <v>29.833333333333332</v>
      </c>
    </row>
    <row r="233" spans="1:16" s="133" customFormat="1" ht="64.5" customHeight="1">
      <c r="A233" s="58">
        <f t="shared" si="39"/>
        <v>215</v>
      </c>
      <c r="B233" s="58">
        <f t="shared" si="40"/>
        <v>6</v>
      </c>
      <c r="C233" s="58">
        <v>792</v>
      </c>
      <c r="D233" s="59" t="s">
        <v>284</v>
      </c>
      <c r="E233" s="157" t="s">
        <v>44</v>
      </c>
      <c r="F233" s="58" t="s">
        <v>54</v>
      </c>
      <c r="G233" s="60">
        <v>78</v>
      </c>
      <c r="H233" s="60">
        <v>38</v>
      </c>
      <c r="I233" s="60">
        <v>15</v>
      </c>
      <c r="J233" s="60">
        <v>8</v>
      </c>
      <c r="K233" s="60">
        <v>0</v>
      </c>
      <c r="L233" s="60">
        <v>7</v>
      </c>
      <c r="M233" s="60">
        <v>10</v>
      </c>
      <c r="N233" s="60">
        <v>0</v>
      </c>
      <c r="O233" s="61">
        <v>21.794871794871796</v>
      </c>
      <c r="P233" s="158">
        <v>30.166666666666668</v>
      </c>
    </row>
    <row r="234" spans="1:16" s="133" customFormat="1" ht="64.5" customHeight="1">
      <c r="A234" s="58">
        <f t="shared" si="39"/>
        <v>216</v>
      </c>
      <c r="B234" s="58">
        <f t="shared" si="40"/>
        <v>7</v>
      </c>
      <c r="C234" s="58">
        <v>822</v>
      </c>
      <c r="D234" s="59" t="s">
        <v>288</v>
      </c>
      <c r="E234" s="157" t="s">
        <v>44</v>
      </c>
      <c r="F234" s="58" t="s">
        <v>289</v>
      </c>
      <c r="G234" s="60">
        <v>149.881</v>
      </c>
      <c r="H234" s="60">
        <v>60</v>
      </c>
      <c r="I234" s="60">
        <v>56.718000000000004</v>
      </c>
      <c r="J234" s="60">
        <v>0</v>
      </c>
      <c r="K234" s="60">
        <v>0</v>
      </c>
      <c r="L234" s="60">
        <v>20</v>
      </c>
      <c r="M234" s="60">
        <v>0</v>
      </c>
      <c r="N234" s="60">
        <v>13.163</v>
      </c>
      <c r="O234" s="61">
        <v>22.126220134640146</v>
      </c>
      <c r="P234" s="158">
        <v>29.833333333333332</v>
      </c>
    </row>
    <row r="235" spans="1:16" s="133" customFormat="1" ht="64.5" customHeight="1">
      <c r="A235" s="58">
        <f t="shared" si="39"/>
        <v>217</v>
      </c>
      <c r="B235" s="58">
        <f t="shared" si="40"/>
        <v>8</v>
      </c>
      <c r="C235" s="58">
        <v>850</v>
      </c>
      <c r="D235" s="59" t="s">
        <v>301</v>
      </c>
      <c r="E235" s="157" t="s">
        <v>44</v>
      </c>
      <c r="F235" s="58" t="s">
        <v>54</v>
      </c>
      <c r="G235" s="60">
        <v>44.563000000000002</v>
      </c>
      <c r="H235" s="60">
        <v>22</v>
      </c>
      <c r="I235" s="60">
        <v>12.563000000000001</v>
      </c>
      <c r="J235" s="60">
        <v>0</v>
      </c>
      <c r="K235" s="60">
        <v>0</v>
      </c>
      <c r="L235" s="60">
        <v>0</v>
      </c>
      <c r="M235" s="60">
        <v>10</v>
      </c>
      <c r="N235" s="60">
        <v>0</v>
      </c>
      <c r="O235" s="61">
        <v>22.440140924085004</v>
      </c>
      <c r="P235" s="158">
        <v>28.833333333333332</v>
      </c>
    </row>
    <row r="236" spans="1:16" s="133" customFormat="1" ht="64.5" customHeight="1">
      <c r="A236" s="58">
        <f t="shared" si="39"/>
        <v>218</v>
      </c>
      <c r="B236" s="58">
        <f t="shared" si="40"/>
        <v>9</v>
      </c>
      <c r="C236" s="58">
        <v>874</v>
      </c>
      <c r="D236" s="59" t="s">
        <v>291</v>
      </c>
      <c r="E236" s="157" t="s">
        <v>44</v>
      </c>
      <c r="F236" s="58" t="s">
        <v>54</v>
      </c>
      <c r="G236" s="60">
        <v>405.86099999999999</v>
      </c>
      <c r="H236" s="60">
        <v>199.5</v>
      </c>
      <c r="I236" s="60">
        <v>116.66</v>
      </c>
      <c r="J236" s="60">
        <v>0</v>
      </c>
      <c r="K236" s="60">
        <v>0</v>
      </c>
      <c r="L236" s="60">
        <v>0</v>
      </c>
      <c r="M236" s="60">
        <v>60</v>
      </c>
      <c r="N236" s="60">
        <v>29.701000000000001</v>
      </c>
      <c r="O236" s="61">
        <v>22.101409103116584</v>
      </c>
      <c r="P236" s="158">
        <v>29.5</v>
      </c>
    </row>
    <row r="237" spans="1:16" s="133" customFormat="1" ht="64.5" customHeight="1">
      <c r="A237" s="58">
        <f t="shared" si="39"/>
        <v>219</v>
      </c>
      <c r="B237" s="58">
        <f t="shared" si="40"/>
        <v>10</v>
      </c>
      <c r="C237" s="58">
        <v>922</v>
      </c>
      <c r="D237" s="59" t="s">
        <v>292</v>
      </c>
      <c r="E237" s="157" t="s">
        <v>44</v>
      </c>
      <c r="F237" s="58" t="s">
        <v>58</v>
      </c>
      <c r="G237" s="60">
        <v>244.33799999999999</v>
      </c>
      <c r="H237" s="60">
        <v>100</v>
      </c>
      <c r="I237" s="60">
        <v>86.415999999999997</v>
      </c>
      <c r="J237" s="60">
        <v>0</v>
      </c>
      <c r="K237" s="60">
        <v>0</v>
      </c>
      <c r="L237" s="60">
        <v>30</v>
      </c>
      <c r="M237" s="60">
        <v>0</v>
      </c>
      <c r="N237" s="60">
        <v>27.922000000000001</v>
      </c>
      <c r="O237" s="61">
        <v>23.705686385253212</v>
      </c>
      <c r="P237" s="158">
        <v>29.5</v>
      </c>
    </row>
    <row r="238" spans="1:16" s="133" customFormat="1" ht="64.5" customHeight="1">
      <c r="A238" s="58">
        <f t="shared" si="39"/>
        <v>220</v>
      </c>
      <c r="B238" s="58">
        <f t="shared" si="40"/>
        <v>11</v>
      </c>
      <c r="C238" s="58">
        <v>956</v>
      </c>
      <c r="D238" s="59" t="s">
        <v>281</v>
      </c>
      <c r="E238" s="157" t="s">
        <v>44</v>
      </c>
      <c r="F238" s="58" t="s">
        <v>55</v>
      </c>
      <c r="G238" s="60">
        <v>29.1</v>
      </c>
      <c r="H238" s="60">
        <v>6</v>
      </c>
      <c r="I238" s="60">
        <v>5</v>
      </c>
      <c r="J238" s="60">
        <v>5</v>
      </c>
      <c r="K238" s="60">
        <v>0</v>
      </c>
      <c r="L238" s="60">
        <v>10</v>
      </c>
      <c r="M238" s="60">
        <v>3.1</v>
      </c>
      <c r="N238" s="60">
        <v>0</v>
      </c>
      <c r="O238" s="61">
        <v>45.017182130584189</v>
      </c>
      <c r="P238" s="158">
        <v>30.5</v>
      </c>
    </row>
    <row r="239" spans="1:16" s="133" customFormat="1" ht="64.5" customHeight="1">
      <c r="A239" s="58">
        <f t="shared" si="39"/>
        <v>221</v>
      </c>
      <c r="B239" s="58">
        <f t="shared" si="40"/>
        <v>12</v>
      </c>
      <c r="C239" s="58">
        <v>1091</v>
      </c>
      <c r="D239" s="59" t="s">
        <v>276</v>
      </c>
      <c r="E239" s="157" t="s">
        <v>44</v>
      </c>
      <c r="F239" s="58" t="s">
        <v>226</v>
      </c>
      <c r="G239" s="60">
        <v>55.612000000000002</v>
      </c>
      <c r="H239" s="60">
        <v>25</v>
      </c>
      <c r="I239" s="60">
        <v>19.611999999999998</v>
      </c>
      <c r="J239" s="60">
        <v>0</v>
      </c>
      <c r="K239" s="60">
        <v>0</v>
      </c>
      <c r="L239" s="60">
        <v>0</v>
      </c>
      <c r="M239" s="60">
        <v>11</v>
      </c>
      <c r="N239" s="60">
        <v>0</v>
      </c>
      <c r="O239" s="61">
        <v>19.779903617924187</v>
      </c>
      <c r="P239" s="158">
        <v>31.166666666666668</v>
      </c>
    </row>
    <row r="240" spans="1:16" s="133" customFormat="1" ht="64.5" customHeight="1">
      <c r="A240" s="58">
        <f t="shared" si="39"/>
        <v>222</v>
      </c>
      <c r="B240" s="58">
        <f t="shared" si="40"/>
        <v>13</v>
      </c>
      <c r="C240" s="58">
        <v>1162</v>
      </c>
      <c r="D240" s="59" t="s">
        <v>285</v>
      </c>
      <c r="E240" s="157" t="s">
        <v>44</v>
      </c>
      <c r="F240" s="58" t="s">
        <v>60</v>
      </c>
      <c r="G240" s="60">
        <v>299.99700000000001</v>
      </c>
      <c r="H240" s="60">
        <v>149.99799999999999</v>
      </c>
      <c r="I240" s="60">
        <v>64.936000000000007</v>
      </c>
      <c r="J240" s="60">
        <v>0</v>
      </c>
      <c r="K240" s="60">
        <v>0</v>
      </c>
      <c r="L240" s="60">
        <v>63.5</v>
      </c>
      <c r="M240" s="60">
        <v>0</v>
      </c>
      <c r="N240" s="60">
        <v>21.562999999999999</v>
      </c>
      <c r="O240" s="61">
        <v>28.354616879502125</v>
      </c>
      <c r="P240" s="158">
        <v>30.166666666666668</v>
      </c>
    </row>
    <row r="241" spans="1:16" s="133" customFormat="1" ht="103.5" customHeight="1">
      <c r="A241" s="58">
        <f t="shared" si="39"/>
        <v>223</v>
      </c>
      <c r="B241" s="58">
        <f t="shared" si="40"/>
        <v>14</v>
      </c>
      <c r="C241" s="58">
        <v>1208</v>
      </c>
      <c r="D241" s="59" t="s">
        <v>278</v>
      </c>
      <c r="E241" s="157" t="s">
        <v>44</v>
      </c>
      <c r="F241" s="58" t="s">
        <v>55</v>
      </c>
      <c r="G241" s="60">
        <v>125.30200000000001</v>
      </c>
      <c r="H241" s="60">
        <v>50</v>
      </c>
      <c r="I241" s="60">
        <v>20</v>
      </c>
      <c r="J241" s="60">
        <v>10</v>
      </c>
      <c r="K241" s="60">
        <v>0</v>
      </c>
      <c r="L241" s="60">
        <v>15</v>
      </c>
      <c r="M241" s="60">
        <v>24.588999999999999</v>
      </c>
      <c r="N241" s="60">
        <v>5.7130000000000001</v>
      </c>
      <c r="O241" s="61">
        <v>36.154251328789641</v>
      </c>
      <c r="P241" s="158">
        <v>30.833333333333332</v>
      </c>
    </row>
    <row r="242" spans="1:16" s="133" customFormat="1" ht="64.5" customHeight="1">
      <c r="A242" s="58">
        <f t="shared" si="39"/>
        <v>224</v>
      </c>
      <c r="B242" s="58">
        <f t="shared" si="40"/>
        <v>15</v>
      </c>
      <c r="C242" s="58">
        <v>1226</v>
      </c>
      <c r="D242" s="59" t="s">
        <v>282</v>
      </c>
      <c r="E242" s="157" t="s">
        <v>44</v>
      </c>
      <c r="F242" s="58" t="s">
        <v>54</v>
      </c>
      <c r="G242" s="60">
        <v>298.89299999999997</v>
      </c>
      <c r="H242" s="60">
        <v>135</v>
      </c>
      <c r="I242" s="60">
        <v>70</v>
      </c>
      <c r="J242" s="60">
        <v>30</v>
      </c>
      <c r="K242" s="60">
        <v>0</v>
      </c>
      <c r="L242" s="60">
        <v>10</v>
      </c>
      <c r="M242" s="60">
        <v>43.194000000000003</v>
      </c>
      <c r="N242" s="60">
        <v>10.699</v>
      </c>
      <c r="O242" s="61">
        <v>21.376546121856318</v>
      </c>
      <c r="P242" s="158">
        <v>30.5</v>
      </c>
    </row>
    <row r="243" spans="1:16" s="133" customFormat="1" ht="64.5" customHeight="1">
      <c r="A243" s="58">
        <f t="shared" si="39"/>
        <v>225</v>
      </c>
      <c r="B243" s="58">
        <f t="shared" si="40"/>
        <v>16</v>
      </c>
      <c r="C243" s="58">
        <v>1635</v>
      </c>
      <c r="D243" s="59" t="s">
        <v>293</v>
      </c>
      <c r="E243" s="157" t="s">
        <v>44</v>
      </c>
      <c r="F243" s="58" t="s">
        <v>56</v>
      </c>
      <c r="G243" s="60">
        <v>196.50299999999999</v>
      </c>
      <c r="H243" s="60">
        <v>98</v>
      </c>
      <c r="I243" s="60">
        <v>53.506999999999998</v>
      </c>
      <c r="J243" s="60">
        <v>0</v>
      </c>
      <c r="K243" s="60">
        <v>0</v>
      </c>
      <c r="L243" s="60">
        <v>0</v>
      </c>
      <c r="M243" s="60">
        <v>30</v>
      </c>
      <c r="N243" s="60">
        <v>14.996</v>
      </c>
      <c r="O243" s="61">
        <v>22.898378141809541</v>
      </c>
      <c r="P243" s="158">
        <v>29.5</v>
      </c>
    </row>
    <row r="244" spans="1:16" s="133" customFormat="1" ht="64.5" customHeight="1">
      <c r="A244" s="58">
        <f t="shared" si="39"/>
        <v>226</v>
      </c>
      <c r="B244" s="58">
        <f t="shared" si="40"/>
        <v>17</v>
      </c>
      <c r="C244" s="58">
        <v>1806</v>
      </c>
      <c r="D244" s="59" t="s">
        <v>275</v>
      </c>
      <c r="E244" s="157" t="s">
        <v>44</v>
      </c>
      <c r="F244" s="58" t="s">
        <v>54</v>
      </c>
      <c r="G244" s="60">
        <v>400</v>
      </c>
      <c r="H244" s="60">
        <v>200</v>
      </c>
      <c r="I244" s="60">
        <v>114</v>
      </c>
      <c r="J244" s="60">
        <v>0</v>
      </c>
      <c r="K244" s="60">
        <v>0</v>
      </c>
      <c r="L244" s="60">
        <v>43</v>
      </c>
      <c r="M244" s="60">
        <v>0</v>
      </c>
      <c r="N244" s="60">
        <v>43</v>
      </c>
      <c r="O244" s="61">
        <v>21.5</v>
      </c>
      <c r="P244" s="158">
        <v>31.5</v>
      </c>
    </row>
    <row r="245" spans="1:16" s="133" customFormat="1" ht="64.5" customHeight="1">
      <c r="A245" s="58">
        <f t="shared" si="39"/>
        <v>227</v>
      </c>
      <c r="B245" s="58">
        <f t="shared" si="40"/>
        <v>18</v>
      </c>
      <c r="C245" s="58">
        <v>1837</v>
      </c>
      <c r="D245" s="59" t="s">
        <v>298</v>
      </c>
      <c r="E245" s="157" t="s">
        <v>44</v>
      </c>
      <c r="F245" s="58" t="s">
        <v>61</v>
      </c>
      <c r="G245" s="60">
        <v>140.4</v>
      </c>
      <c r="H245" s="60">
        <v>69</v>
      </c>
      <c r="I245" s="60">
        <v>42</v>
      </c>
      <c r="J245" s="60">
        <v>0</v>
      </c>
      <c r="K245" s="60">
        <v>0</v>
      </c>
      <c r="L245" s="60">
        <v>10</v>
      </c>
      <c r="M245" s="60">
        <v>18.350000000000001</v>
      </c>
      <c r="N245" s="60">
        <v>1.05</v>
      </c>
      <c r="O245" s="61">
        <v>20.94017094017094</v>
      </c>
      <c r="P245" s="158">
        <v>29.166666666666668</v>
      </c>
    </row>
    <row r="246" spans="1:16" s="133" customFormat="1" ht="64.5" customHeight="1">
      <c r="A246" s="58">
        <f t="shared" si="39"/>
        <v>228</v>
      </c>
      <c r="B246" s="58">
        <f t="shared" si="40"/>
        <v>19</v>
      </c>
      <c r="C246" s="58">
        <v>1841</v>
      </c>
      <c r="D246" s="59" t="s">
        <v>277</v>
      </c>
      <c r="E246" s="157" t="s">
        <v>44</v>
      </c>
      <c r="F246" s="58" t="s">
        <v>61</v>
      </c>
      <c r="G246" s="60">
        <v>50</v>
      </c>
      <c r="H246" s="60">
        <v>24.5</v>
      </c>
      <c r="I246" s="60">
        <v>15</v>
      </c>
      <c r="J246" s="60">
        <v>0</v>
      </c>
      <c r="K246" s="60">
        <v>0</v>
      </c>
      <c r="L246" s="60">
        <v>10.5</v>
      </c>
      <c r="M246" s="60">
        <v>0</v>
      </c>
      <c r="N246" s="60">
        <v>0</v>
      </c>
      <c r="O246" s="61">
        <v>21</v>
      </c>
      <c r="P246" s="158">
        <v>31.166666666666668</v>
      </c>
    </row>
    <row r="247" spans="1:16" s="133" customFormat="1" ht="64.5" customHeight="1">
      <c r="A247" s="58">
        <f t="shared" si="39"/>
        <v>229</v>
      </c>
      <c r="B247" s="58">
        <f t="shared" si="40"/>
        <v>20</v>
      </c>
      <c r="C247" s="58">
        <v>1869</v>
      </c>
      <c r="D247" s="59" t="s">
        <v>294</v>
      </c>
      <c r="E247" s="157" t="s">
        <v>44</v>
      </c>
      <c r="F247" s="58" t="s">
        <v>54</v>
      </c>
      <c r="G247" s="60">
        <v>299.173</v>
      </c>
      <c r="H247" s="60">
        <v>140</v>
      </c>
      <c r="I247" s="60">
        <v>99.173000000000002</v>
      </c>
      <c r="J247" s="60">
        <v>0</v>
      </c>
      <c r="K247" s="60">
        <v>0</v>
      </c>
      <c r="L247" s="60">
        <v>30</v>
      </c>
      <c r="M247" s="60">
        <v>0</v>
      </c>
      <c r="N247" s="60">
        <v>30</v>
      </c>
      <c r="O247" s="61">
        <v>20.055285737683548</v>
      </c>
      <c r="P247" s="158">
        <v>29.5</v>
      </c>
    </row>
    <row r="248" spans="1:16" s="133" customFormat="1" ht="81.75" customHeight="1">
      <c r="A248" s="58">
        <f t="shared" si="39"/>
        <v>230</v>
      </c>
      <c r="B248" s="58">
        <f t="shared" si="40"/>
        <v>21</v>
      </c>
      <c r="C248" s="58">
        <v>2115</v>
      </c>
      <c r="D248" s="59" t="s">
        <v>295</v>
      </c>
      <c r="E248" s="157" t="s">
        <v>44</v>
      </c>
      <c r="F248" s="58" t="s">
        <v>296</v>
      </c>
      <c r="G248" s="60">
        <v>251.94300000000001</v>
      </c>
      <c r="H248" s="60">
        <v>125</v>
      </c>
      <c r="I248" s="60">
        <v>73.980999999999995</v>
      </c>
      <c r="J248" s="60">
        <v>0</v>
      </c>
      <c r="K248" s="60">
        <v>0</v>
      </c>
      <c r="L248" s="60">
        <v>15</v>
      </c>
      <c r="M248" s="60">
        <v>19.5</v>
      </c>
      <c r="N248" s="60">
        <v>18.462</v>
      </c>
      <c r="O248" s="61">
        <v>21.021421512008668</v>
      </c>
      <c r="P248" s="158">
        <v>29.5</v>
      </c>
    </row>
    <row r="249" spans="1:16" s="133" customFormat="1" ht="51" customHeight="1">
      <c r="A249" s="58">
        <f t="shared" si="39"/>
        <v>231</v>
      </c>
      <c r="B249" s="58">
        <f t="shared" si="40"/>
        <v>22</v>
      </c>
      <c r="C249" s="58">
        <v>2369</v>
      </c>
      <c r="D249" s="59" t="s">
        <v>299</v>
      </c>
      <c r="E249" s="157" t="s">
        <v>44</v>
      </c>
      <c r="F249" s="58" t="s">
        <v>58</v>
      </c>
      <c r="G249" s="60">
        <v>21.434999999999999</v>
      </c>
      <c r="H249" s="60">
        <v>10</v>
      </c>
      <c r="I249" s="60">
        <v>6.9349999999999996</v>
      </c>
      <c r="J249" s="60">
        <v>0</v>
      </c>
      <c r="K249" s="60">
        <v>0</v>
      </c>
      <c r="L249" s="60">
        <v>0</v>
      </c>
      <c r="M249" s="60">
        <v>4.5</v>
      </c>
      <c r="N249" s="60">
        <v>0</v>
      </c>
      <c r="O249" s="61">
        <v>20.993701889433172</v>
      </c>
      <c r="P249" s="158">
        <v>29.166666666666668</v>
      </c>
    </row>
    <row r="250" spans="1:16" s="133" customFormat="1" ht="64.5" customHeight="1">
      <c r="A250" s="58">
        <f t="shared" si="39"/>
        <v>232</v>
      </c>
      <c r="B250" s="58">
        <f t="shared" si="40"/>
        <v>23</v>
      </c>
      <c r="C250" s="58">
        <v>2398</v>
      </c>
      <c r="D250" s="59" t="s">
        <v>283</v>
      </c>
      <c r="E250" s="157" t="s">
        <v>44</v>
      </c>
      <c r="F250" s="58" t="s">
        <v>57</v>
      </c>
      <c r="G250" s="60">
        <v>299.767</v>
      </c>
      <c r="H250" s="60">
        <v>145</v>
      </c>
      <c r="I250" s="60">
        <v>73</v>
      </c>
      <c r="J250" s="60">
        <v>20</v>
      </c>
      <c r="K250" s="60">
        <v>0</v>
      </c>
      <c r="L250" s="60">
        <v>0</v>
      </c>
      <c r="M250" s="60">
        <v>41.527999999999999</v>
      </c>
      <c r="N250" s="60">
        <v>20.239000000000001</v>
      </c>
      <c r="O250" s="61">
        <v>20.605003219166885</v>
      </c>
      <c r="P250" s="158">
        <v>30.5</v>
      </c>
    </row>
    <row r="251" spans="1:16" s="133" customFormat="1" ht="64.5" customHeight="1">
      <c r="A251" s="58">
        <f t="shared" si="39"/>
        <v>233</v>
      </c>
      <c r="B251" s="58">
        <f t="shared" si="40"/>
        <v>24</v>
      </c>
      <c r="C251" s="58">
        <v>2517</v>
      </c>
      <c r="D251" s="59" t="s">
        <v>302</v>
      </c>
      <c r="E251" s="157" t="s">
        <v>44</v>
      </c>
      <c r="F251" s="58" t="s">
        <v>59</v>
      </c>
      <c r="G251" s="60">
        <v>175</v>
      </c>
      <c r="H251" s="60">
        <v>87</v>
      </c>
      <c r="I251" s="60">
        <v>50.110999999999997</v>
      </c>
      <c r="J251" s="60">
        <v>0</v>
      </c>
      <c r="K251" s="60">
        <v>0</v>
      </c>
      <c r="L251" s="60">
        <v>11.933999999999999</v>
      </c>
      <c r="M251" s="60">
        <v>25.954999999999998</v>
      </c>
      <c r="N251" s="60">
        <v>0</v>
      </c>
      <c r="O251" s="61">
        <v>21.650857142857141</v>
      </c>
      <c r="P251" s="158">
        <v>28.833333333333332</v>
      </c>
    </row>
    <row r="252" spans="1:16" s="133" customFormat="1" ht="64.5" customHeight="1">
      <c r="A252" s="58">
        <f t="shared" si="39"/>
        <v>234</v>
      </c>
      <c r="B252" s="58">
        <f t="shared" si="40"/>
        <v>25</v>
      </c>
      <c r="C252" s="58">
        <v>2524</v>
      </c>
      <c r="D252" s="59" t="s">
        <v>297</v>
      </c>
      <c r="E252" s="157" t="s">
        <v>44</v>
      </c>
      <c r="F252" s="58" t="s">
        <v>59</v>
      </c>
      <c r="G252" s="60">
        <v>287.18599999999998</v>
      </c>
      <c r="H252" s="60">
        <v>143.59299999999999</v>
      </c>
      <c r="I252" s="60">
        <v>82.831000000000003</v>
      </c>
      <c r="J252" s="60">
        <v>0</v>
      </c>
      <c r="K252" s="60">
        <v>0</v>
      </c>
      <c r="L252" s="60">
        <v>32</v>
      </c>
      <c r="M252" s="60">
        <v>13.336</v>
      </c>
      <c r="N252" s="60">
        <v>15.426</v>
      </c>
      <c r="O252" s="61">
        <v>21.157716601784209</v>
      </c>
      <c r="P252" s="158">
        <v>29.5</v>
      </c>
    </row>
    <row r="253" spans="1:16" s="130" customFormat="1" ht="48" customHeight="1">
      <c r="A253" s="58">
        <f t="shared" si="39"/>
        <v>235</v>
      </c>
      <c r="B253" s="58">
        <f t="shared" si="40"/>
        <v>26</v>
      </c>
      <c r="C253" s="58">
        <v>182</v>
      </c>
      <c r="D253" s="59" t="s">
        <v>647</v>
      </c>
      <c r="E253" s="157" t="s">
        <v>616</v>
      </c>
      <c r="F253" s="58" t="s">
        <v>54</v>
      </c>
      <c r="G253" s="60">
        <v>167.673</v>
      </c>
      <c r="H253" s="60">
        <v>83.8</v>
      </c>
      <c r="I253" s="60">
        <v>49.046999999999997</v>
      </c>
      <c r="J253" s="60">
        <v>0</v>
      </c>
      <c r="K253" s="60">
        <v>0</v>
      </c>
      <c r="L253" s="60">
        <v>7</v>
      </c>
      <c r="M253" s="60">
        <v>14.8</v>
      </c>
      <c r="N253" s="60">
        <v>13.026</v>
      </c>
      <c r="O253" s="61">
        <v>20.770189595224036</v>
      </c>
      <c r="P253" s="158">
        <v>29.5</v>
      </c>
    </row>
    <row r="254" spans="1:16" s="130" customFormat="1" ht="87.75" customHeight="1">
      <c r="A254" s="58">
        <f t="shared" si="39"/>
        <v>236</v>
      </c>
      <c r="B254" s="58">
        <f t="shared" si="40"/>
        <v>27</v>
      </c>
      <c r="C254" s="58">
        <v>285</v>
      </c>
      <c r="D254" s="59" t="s">
        <v>646</v>
      </c>
      <c r="E254" s="157" t="s">
        <v>616</v>
      </c>
      <c r="F254" s="58" t="s">
        <v>54</v>
      </c>
      <c r="G254" s="60">
        <v>399.86500000000001</v>
      </c>
      <c r="H254" s="60">
        <v>199.93199999999999</v>
      </c>
      <c r="I254" s="60">
        <v>105.53400000000001</v>
      </c>
      <c r="J254" s="60">
        <v>0</v>
      </c>
      <c r="K254" s="60">
        <v>0</v>
      </c>
      <c r="L254" s="60">
        <v>10</v>
      </c>
      <c r="M254" s="60">
        <v>69.917000000000002</v>
      </c>
      <c r="N254" s="60">
        <v>14.481999999999999</v>
      </c>
      <c r="O254" s="61">
        <v>23.607717604691583</v>
      </c>
      <c r="P254" s="158">
        <v>31.5</v>
      </c>
    </row>
    <row r="255" spans="1:16" s="130" customFormat="1" ht="56.25" customHeight="1">
      <c r="A255" s="58">
        <f t="shared" si="39"/>
        <v>237</v>
      </c>
      <c r="B255" s="58">
        <f t="shared" si="40"/>
        <v>28</v>
      </c>
      <c r="C255" s="58">
        <v>1620</v>
      </c>
      <c r="D255" s="59" t="s">
        <v>648</v>
      </c>
      <c r="E255" s="157" t="s">
        <v>616</v>
      </c>
      <c r="F255" s="58" t="s">
        <v>649</v>
      </c>
      <c r="G255" s="60">
        <v>200.137</v>
      </c>
      <c r="H255" s="60">
        <v>100.068</v>
      </c>
      <c r="I255" s="60">
        <v>30.001000000000001</v>
      </c>
      <c r="J255" s="60">
        <v>29.628</v>
      </c>
      <c r="K255" s="60">
        <v>0</v>
      </c>
      <c r="L255" s="60">
        <v>5</v>
      </c>
      <c r="M255" s="60">
        <v>15.948</v>
      </c>
      <c r="N255" s="60">
        <v>19.492000000000001</v>
      </c>
      <c r="O255" s="61">
        <v>20.206158781234855</v>
      </c>
      <c r="P255" s="158">
        <v>28.833333333333332</v>
      </c>
    </row>
    <row r="256" spans="1:16" s="130" customFormat="1" ht="78" customHeight="1">
      <c r="A256" s="58">
        <f t="shared" si="39"/>
        <v>238</v>
      </c>
      <c r="B256" s="58">
        <f t="shared" si="40"/>
        <v>29</v>
      </c>
      <c r="C256" s="80">
        <v>1495</v>
      </c>
      <c r="D256" s="59" t="s">
        <v>774</v>
      </c>
      <c r="E256" s="157" t="s">
        <v>764</v>
      </c>
      <c r="F256" s="58" t="s">
        <v>775</v>
      </c>
      <c r="G256" s="81">
        <v>50.064</v>
      </c>
      <c r="H256" s="81">
        <v>25</v>
      </c>
      <c r="I256" s="81">
        <v>10.29</v>
      </c>
      <c r="J256" s="81">
        <v>0</v>
      </c>
      <c r="K256" s="81">
        <v>0</v>
      </c>
      <c r="L256" s="81">
        <v>7.5</v>
      </c>
      <c r="M256" s="81">
        <v>0</v>
      </c>
      <c r="N256" s="81">
        <v>7.274</v>
      </c>
      <c r="O256" s="159">
        <v>29.510226909555769</v>
      </c>
      <c r="P256" s="160">
        <v>27.166666666666668</v>
      </c>
    </row>
    <row r="257" spans="1:16" s="130" customFormat="1" ht="80.25" customHeight="1">
      <c r="A257" s="58">
        <f t="shared" si="39"/>
        <v>239</v>
      </c>
      <c r="B257" s="58">
        <f t="shared" ref="B257:B271" si="41">B256+1</f>
        <v>30</v>
      </c>
      <c r="C257" s="80">
        <v>1639</v>
      </c>
      <c r="D257" s="59" t="s">
        <v>776</v>
      </c>
      <c r="E257" s="157" t="s">
        <v>764</v>
      </c>
      <c r="F257" s="58" t="s">
        <v>777</v>
      </c>
      <c r="G257" s="81">
        <v>92.162000000000006</v>
      </c>
      <c r="H257" s="81">
        <v>46</v>
      </c>
      <c r="I257" s="81">
        <v>22.434999999999999</v>
      </c>
      <c r="J257" s="81">
        <v>0</v>
      </c>
      <c r="K257" s="81">
        <v>0</v>
      </c>
      <c r="L257" s="81">
        <v>12</v>
      </c>
      <c r="M257" s="81">
        <v>0</v>
      </c>
      <c r="N257" s="81">
        <v>11.727</v>
      </c>
      <c r="O257" s="159">
        <v>25.744884008593559</v>
      </c>
      <c r="P257" s="160">
        <v>26.5</v>
      </c>
    </row>
    <row r="258" spans="1:16" s="130" customFormat="1" ht="80.25" customHeight="1">
      <c r="A258" s="58">
        <f t="shared" si="39"/>
        <v>240</v>
      </c>
      <c r="B258" s="58">
        <f t="shared" si="41"/>
        <v>31</v>
      </c>
      <c r="C258" s="80">
        <v>2083</v>
      </c>
      <c r="D258" s="59" t="s">
        <v>778</v>
      </c>
      <c r="E258" s="157" t="s">
        <v>764</v>
      </c>
      <c r="F258" s="58" t="s">
        <v>779</v>
      </c>
      <c r="G258" s="81">
        <v>78.143000000000001</v>
      </c>
      <c r="H258" s="81">
        <v>30</v>
      </c>
      <c r="I258" s="81">
        <v>26.172000000000001</v>
      </c>
      <c r="J258" s="81">
        <v>0</v>
      </c>
      <c r="K258" s="81">
        <v>0</v>
      </c>
      <c r="L258" s="81">
        <v>11</v>
      </c>
      <c r="M258" s="81">
        <v>0</v>
      </c>
      <c r="N258" s="81">
        <v>10.971</v>
      </c>
      <c r="O258" s="159">
        <v>28.116401980983579</v>
      </c>
      <c r="P258" s="160">
        <v>26.5</v>
      </c>
    </row>
    <row r="259" spans="1:16" s="138" customFormat="1" ht="48.75" customHeight="1">
      <c r="A259" s="58">
        <f t="shared" si="39"/>
        <v>241</v>
      </c>
      <c r="B259" s="58">
        <f t="shared" si="41"/>
        <v>32</v>
      </c>
      <c r="C259" s="80">
        <v>2590</v>
      </c>
      <c r="D259" s="59" t="s">
        <v>1704</v>
      </c>
      <c r="E259" s="157" t="s">
        <v>764</v>
      </c>
      <c r="F259" s="58" t="s">
        <v>57</v>
      </c>
      <c r="G259" s="81">
        <v>499.96800000000002</v>
      </c>
      <c r="H259" s="81">
        <v>200</v>
      </c>
      <c r="I259" s="81">
        <v>245.649</v>
      </c>
      <c r="J259" s="81">
        <v>0</v>
      </c>
      <c r="K259" s="81">
        <v>0</v>
      </c>
      <c r="L259" s="81">
        <v>30</v>
      </c>
      <c r="M259" s="81">
        <v>0</v>
      </c>
      <c r="N259" s="81">
        <v>24.318999999999999</v>
      </c>
      <c r="O259" s="159">
        <f t="shared" ref="O259" si="42">(N259+M259+L259)/G259*100</f>
        <v>10.864495327700972</v>
      </c>
      <c r="P259" s="160">
        <v>17.5</v>
      </c>
    </row>
    <row r="260" spans="1:16" s="133" customFormat="1" ht="63.75" customHeight="1">
      <c r="A260" s="58">
        <f t="shared" si="39"/>
        <v>242</v>
      </c>
      <c r="B260" s="58">
        <f t="shared" si="41"/>
        <v>33</v>
      </c>
      <c r="C260" s="58">
        <v>1954</v>
      </c>
      <c r="D260" s="59" t="s">
        <v>887</v>
      </c>
      <c r="E260" s="157" t="s">
        <v>876</v>
      </c>
      <c r="F260" s="161" t="s">
        <v>60</v>
      </c>
      <c r="G260" s="60">
        <v>399.62200000000001</v>
      </c>
      <c r="H260" s="60">
        <v>190</v>
      </c>
      <c r="I260" s="60">
        <v>60</v>
      </c>
      <c r="J260" s="60">
        <v>68.622</v>
      </c>
      <c r="K260" s="60">
        <v>0</v>
      </c>
      <c r="L260" s="60">
        <v>0</v>
      </c>
      <c r="M260" s="60">
        <v>55</v>
      </c>
      <c r="N260" s="60">
        <v>26</v>
      </c>
      <c r="O260" s="61">
        <v>20.269154350861562</v>
      </c>
      <c r="P260" s="162">
        <v>28.833333333333332</v>
      </c>
    </row>
    <row r="261" spans="1:16" s="133" customFormat="1" ht="42" customHeight="1">
      <c r="A261" s="58">
        <f t="shared" si="39"/>
        <v>243</v>
      </c>
      <c r="B261" s="58">
        <f t="shared" si="41"/>
        <v>34</v>
      </c>
      <c r="C261" s="58">
        <v>2576</v>
      </c>
      <c r="D261" s="59" t="s">
        <v>888</v>
      </c>
      <c r="E261" s="157" t="s">
        <v>876</v>
      </c>
      <c r="F261" s="161" t="s">
        <v>280</v>
      </c>
      <c r="G261" s="60">
        <v>197.88900000000001</v>
      </c>
      <c r="H261" s="60">
        <v>95.213999999999999</v>
      </c>
      <c r="I261" s="60">
        <v>0</v>
      </c>
      <c r="J261" s="60">
        <v>57.395000000000003</v>
      </c>
      <c r="K261" s="60">
        <v>0</v>
      </c>
      <c r="L261" s="60">
        <v>25.5</v>
      </c>
      <c r="M261" s="60">
        <v>0</v>
      </c>
      <c r="N261" s="60">
        <v>19.78</v>
      </c>
      <c r="O261" s="61">
        <v>22.881514384326564</v>
      </c>
      <c r="P261" s="162">
        <v>28.166666666666668</v>
      </c>
    </row>
    <row r="262" spans="1:16" s="133" customFormat="1" ht="45" customHeight="1">
      <c r="A262" s="58">
        <f t="shared" si="39"/>
        <v>244</v>
      </c>
      <c r="B262" s="58">
        <f t="shared" si="41"/>
        <v>35</v>
      </c>
      <c r="C262" s="58">
        <v>2658</v>
      </c>
      <c r="D262" s="59" t="s">
        <v>889</v>
      </c>
      <c r="E262" s="157" t="s">
        <v>876</v>
      </c>
      <c r="F262" s="161" t="s">
        <v>54</v>
      </c>
      <c r="G262" s="60">
        <v>298.46499999999997</v>
      </c>
      <c r="H262" s="60">
        <v>145</v>
      </c>
      <c r="I262" s="60">
        <v>93.206999999999994</v>
      </c>
      <c r="J262" s="60">
        <v>0</v>
      </c>
      <c r="K262" s="60">
        <v>0</v>
      </c>
      <c r="L262" s="60">
        <v>44</v>
      </c>
      <c r="M262" s="60">
        <v>0</v>
      </c>
      <c r="N262" s="60">
        <v>16.257999999999999</v>
      </c>
      <c r="O262" s="61">
        <v>20.189301928199285</v>
      </c>
      <c r="P262" s="162">
        <v>27.5</v>
      </c>
    </row>
    <row r="263" spans="1:16" s="130" customFormat="1" ht="78.75" customHeight="1">
      <c r="A263" s="58">
        <f t="shared" si="39"/>
        <v>245</v>
      </c>
      <c r="B263" s="58">
        <f t="shared" si="41"/>
        <v>36</v>
      </c>
      <c r="C263" s="58">
        <v>1536</v>
      </c>
      <c r="D263" s="59" t="s">
        <v>1484</v>
      </c>
      <c r="E263" s="157" t="s">
        <v>1447</v>
      </c>
      <c r="F263" s="58" t="s">
        <v>57</v>
      </c>
      <c r="G263" s="60">
        <v>161.82</v>
      </c>
      <c r="H263" s="60">
        <v>80</v>
      </c>
      <c r="I263" s="60">
        <v>0</v>
      </c>
      <c r="J263" s="60">
        <v>0</v>
      </c>
      <c r="K263" s="60">
        <v>0</v>
      </c>
      <c r="L263" s="60">
        <v>3.42</v>
      </c>
      <c r="M263" s="60">
        <v>38.4</v>
      </c>
      <c r="N263" s="60">
        <v>40</v>
      </c>
      <c r="O263" s="61">
        <f>(L263+M263+N263)/G263*100</f>
        <v>50.562353231986158</v>
      </c>
      <c r="P263" s="158" t="e">
        <f>#REF!+#REF!</f>
        <v>#REF!</v>
      </c>
    </row>
    <row r="264" spans="1:16" s="130" customFormat="1" ht="78.75" customHeight="1">
      <c r="A264" s="58">
        <f t="shared" si="39"/>
        <v>246</v>
      </c>
      <c r="B264" s="58">
        <f t="shared" si="41"/>
        <v>37</v>
      </c>
      <c r="C264" s="58">
        <v>852</v>
      </c>
      <c r="D264" s="59" t="s">
        <v>1741</v>
      </c>
      <c r="E264" s="157" t="s">
        <v>1447</v>
      </c>
      <c r="F264" s="58" t="s">
        <v>57</v>
      </c>
      <c r="G264" s="60">
        <v>33.909999999999997</v>
      </c>
      <c r="H264" s="60">
        <v>16.954999999999998</v>
      </c>
      <c r="I264" s="60">
        <v>0</v>
      </c>
      <c r="J264" s="60">
        <v>0</v>
      </c>
      <c r="K264" s="60">
        <v>0</v>
      </c>
      <c r="L264" s="60">
        <v>0</v>
      </c>
      <c r="M264" s="60">
        <v>16.954999999999998</v>
      </c>
      <c r="N264" s="60">
        <v>0</v>
      </c>
      <c r="O264" s="61">
        <f t="shared" ref="O264" si="43">(L264+M264+N264)/G264*100</f>
        <v>50</v>
      </c>
      <c r="P264" s="158">
        <v>26.5</v>
      </c>
    </row>
    <row r="265" spans="1:16" s="131" customFormat="1" ht="37.5">
      <c r="A265" s="58">
        <f t="shared" si="39"/>
        <v>247</v>
      </c>
      <c r="B265" s="58">
        <f t="shared" si="41"/>
        <v>38</v>
      </c>
      <c r="C265" s="80">
        <v>1137</v>
      </c>
      <c r="D265" s="163" t="s">
        <v>1140</v>
      </c>
      <c r="E265" s="157" t="s">
        <v>1100</v>
      </c>
      <c r="F265" s="58" t="s">
        <v>1141</v>
      </c>
      <c r="G265" s="81">
        <v>298.97800000000001</v>
      </c>
      <c r="H265" s="81">
        <v>139.97800000000001</v>
      </c>
      <c r="I265" s="81">
        <v>0</v>
      </c>
      <c r="J265" s="81">
        <v>5</v>
      </c>
      <c r="K265" s="81">
        <v>0</v>
      </c>
      <c r="L265" s="81">
        <v>77</v>
      </c>
      <c r="M265" s="81">
        <v>0</v>
      </c>
      <c r="N265" s="81">
        <v>77</v>
      </c>
      <c r="O265" s="159">
        <v>51.508806668049154</v>
      </c>
      <c r="P265" s="160">
        <v>28.5</v>
      </c>
    </row>
    <row r="266" spans="1:16" s="131" customFormat="1" ht="56.25">
      <c r="A266" s="58">
        <f t="shared" si="39"/>
        <v>248</v>
      </c>
      <c r="B266" s="58">
        <f t="shared" si="41"/>
        <v>39</v>
      </c>
      <c r="C266" s="80">
        <v>1251</v>
      </c>
      <c r="D266" s="163" t="s">
        <v>1142</v>
      </c>
      <c r="E266" s="157" t="s">
        <v>1100</v>
      </c>
      <c r="F266" s="58" t="s">
        <v>54</v>
      </c>
      <c r="G266" s="81">
        <v>299.89</v>
      </c>
      <c r="H266" s="81">
        <v>145</v>
      </c>
      <c r="I266" s="81">
        <v>0</v>
      </c>
      <c r="J266" s="81">
        <v>90.093000000000004</v>
      </c>
      <c r="K266" s="81">
        <v>0</v>
      </c>
      <c r="L266" s="81">
        <v>0</v>
      </c>
      <c r="M266" s="81">
        <v>64.796999999999997</v>
      </c>
      <c r="N266" s="81">
        <v>0</v>
      </c>
      <c r="O266" s="159">
        <v>21.60692253826403</v>
      </c>
      <c r="P266" s="160">
        <v>28.833333333333332</v>
      </c>
    </row>
    <row r="267" spans="1:16" s="131" customFormat="1" ht="98.25" customHeight="1">
      <c r="A267" s="58">
        <f t="shared" si="39"/>
        <v>249</v>
      </c>
      <c r="B267" s="58">
        <f t="shared" si="41"/>
        <v>40</v>
      </c>
      <c r="C267" s="80">
        <v>1369</v>
      </c>
      <c r="D267" s="163" t="s">
        <v>1143</v>
      </c>
      <c r="E267" s="157" t="s">
        <v>1100</v>
      </c>
      <c r="F267" s="58" t="s">
        <v>54</v>
      </c>
      <c r="G267" s="81">
        <v>143.08000000000001</v>
      </c>
      <c r="H267" s="81">
        <v>71.540000000000006</v>
      </c>
      <c r="I267" s="81">
        <v>44.04</v>
      </c>
      <c r="J267" s="81">
        <v>0</v>
      </c>
      <c r="K267" s="81">
        <v>0</v>
      </c>
      <c r="L267" s="81">
        <v>27.5</v>
      </c>
      <c r="M267" s="81">
        <v>0</v>
      </c>
      <c r="N267" s="81">
        <v>0</v>
      </c>
      <c r="O267" s="159">
        <v>19.220016773832818</v>
      </c>
      <c r="P267" s="160">
        <v>30.833333333333332</v>
      </c>
    </row>
    <row r="268" spans="1:16" s="131" customFormat="1" ht="75">
      <c r="A268" s="58">
        <f t="shared" si="39"/>
        <v>250</v>
      </c>
      <c r="B268" s="58">
        <f t="shared" si="41"/>
        <v>41</v>
      </c>
      <c r="C268" s="80">
        <v>2613</v>
      </c>
      <c r="D268" s="163" t="s">
        <v>1144</v>
      </c>
      <c r="E268" s="157" t="s">
        <v>1100</v>
      </c>
      <c r="F268" s="58" t="s">
        <v>54</v>
      </c>
      <c r="G268" s="81">
        <v>139.59700000000001</v>
      </c>
      <c r="H268" s="81">
        <v>69.798000000000002</v>
      </c>
      <c r="I268" s="81">
        <v>43.371000000000002</v>
      </c>
      <c r="J268" s="81">
        <v>0</v>
      </c>
      <c r="K268" s="81">
        <v>0</v>
      </c>
      <c r="L268" s="81">
        <v>18</v>
      </c>
      <c r="M268" s="81">
        <v>0</v>
      </c>
      <c r="N268" s="81">
        <v>8.4280000000000008</v>
      </c>
      <c r="O268" s="159">
        <v>18.93163893206874</v>
      </c>
      <c r="P268" s="160">
        <v>28.5</v>
      </c>
    </row>
    <row r="269" spans="1:16" s="131" customFormat="1" ht="64.5" customHeight="1">
      <c r="A269" s="58">
        <f t="shared" si="39"/>
        <v>251</v>
      </c>
      <c r="B269" s="58">
        <f t="shared" si="41"/>
        <v>42</v>
      </c>
      <c r="C269" s="80">
        <v>2709</v>
      </c>
      <c r="D269" s="163" t="s">
        <v>1145</v>
      </c>
      <c r="E269" s="157" t="s">
        <v>1100</v>
      </c>
      <c r="F269" s="58" t="s">
        <v>54</v>
      </c>
      <c r="G269" s="81">
        <v>200</v>
      </c>
      <c r="H269" s="81">
        <v>100</v>
      </c>
      <c r="I269" s="81">
        <v>0</v>
      </c>
      <c r="J269" s="81">
        <v>50</v>
      </c>
      <c r="K269" s="81">
        <v>0</v>
      </c>
      <c r="L269" s="81">
        <v>50</v>
      </c>
      <c r="M269" s="81">
        <v>0</v>
      </c>
      <c r="N269" s="81">
        <v>0</v>
      </c>
      <c r="O269" s="159">
        <v>25</v>
      </c>
      <c r="P269" s="160">
        <v>28.166666666666668</v>
      </c>
    </row>
    <row r="270" spans="1:16" s="131" customFormat="1" ht="68.25" customHeight="1">
      <c r="A270" s="58">
        <f t="shared" si="39"/>
        <v>252</v>
      </c>
      <c r="B270" s="58">
        <f t="shared" si="41"/>
        <v>43</v>
      </c>
      <c r="C270" s="80">
        <v>2435</v>
      </c>
      <c r="D270" s="163" t="s">
        <v>1488</v>
      </c>
      <c r="E270" s="157" t="s">
        <v>1441</v>
      </c>
      <c r="F270" s="58" t="s">
        <v>1485</v>
      </c>
      <c r="G270" s="81">
        <v>189.67400000000001</v>
      </c>
      <c r="H270" s="81">
        <v>90</v>
      </c>
      <c r="I270" s="81">
        <v>0</v>
      </c>
      <c r="J270" s="81">
        <v>29.673999999999999</v>
      </c>
      <c r="K270" s="81">
        <v>0</v>
      </c>
      <c r="L270" s="81">
        <v>70</v>
      </c>
      <c r="M270" s="81">
        <v>0</v>
      </c>
      <c r="N270" s="81">
        <v>0</v>
      </c>
      <c r="O270" s="159">
        <v>36.905427206680933</v>
      </c>
      <c r="P270" s="160">
        <v>27.166666666666668</v>
      </c>
    </row>
    <row r="271" spans="1:16" s="131" customFormat="1" ht="81.75" customHeight="1">
      <c r="A271" s="58">
        <f t="shared" si="39"/>
        <v>253</v>
      </c>
      <c r="B271" s="58">
        <f t="shared" si="41"/>
        <v>44</v>
      </c>
      <c r="C271" s="80">
        <v>2533</v>
      </c>
      <c r="D271" s="163" t="s">
        <v>1486</v>
      </c>
      <c r="E271" s="157" t="s">
        <v>1441</v>
      </c>
      <c r="F271" s="58" t="s">
        <v>1487</v>
      </c>
      <c r="G271" s="81">
        <v>171.92599999999999</v>
      </c>
      <c r="H271" s="81">
        <v>85</v>
      </c>
      <c r="I271" s="81">
        <v>0</v>
      </c>
      <c r="J271" s="81">
        <v>0</v>
      </c>
      <c r="K271" s="81">
        <v>0</v>
      </c>
      <c r="L271" s="81">
        <v>86.926000000000002</v>
      </c>
      <c r="M271" s="81">
        <v>0</v>
      </c>
      <c r="N271" s="81">
        <v>0</v>
      </c>
      <c r="O271" s="159">
        <v>50.560124704814868</v>
      </c>
      <c r="P271" s="160">
        <v>28.5</v>
      </c>
    </row>
    <row r="272" spans="1:16" s="19" customFormat="1" ht="20.25">
      <c r="A272" s="16"/>
      <c r="B272" s="27">
        <v>2</v>
      </c>
      <c r="C272" s="17"/>
      <c r="D272" s="20" t="s">
        <v>422</v>
      </c>
      <c r="E272" s="89"/>
      <c r="F272" s="18"/>
      <c r="G272" s="28">
        <f>SUM(G273:G274)</f>
        <v>230.72</v>
      </c>
      <c r="H272" s="28">
        <f>SUM(H273:H274)</f>
        <v>115.36</v>
      </c>
      <c r="I272" s="28">
        <f t="shared" ref="I272:N272" si="44">SUM(I273:I274)</f>
        <v>0</v>
      </c>
      <c r="J272" s="28">
        <f t="shared" si="44"/>
        <v>0</v>
      </c>
      <c r="K272" s="28">
        <f t="shared" si="44"/>
        <v>57.68</v>
      </c>
      <c r="L272" s="28">
        <f t="shared" si="44"/>
        <v>57.68</v>
      </c>
      <c r="M272" s="28">
        <f t="shared" si="44"/>
        <v>0</v>
      </c>
      <c r="N272" s="28">
        <f t="shared" si="44"/>
        <v>0</v>
      </c>
      <c r="O272" s="36"/>
      <c r="P272" s="36"/>
    </row>
    <row r="273" spans="1:16" s="131" customFormat="1" ht="70.5" customHeight="1">
      <c r="A273" s="58">
        <f>A271+1</f>
        <v>254</v>
      </c>
      <c r="B273" s="58">
        <v>1</v>
      </c>
      <c r="C273" s="80">
        <v>2568</v>
      </c>
      <c r="D273" s="163" t="s">
        <v>423</v>
      </c>
      <c r="E273" s="157" t="s">
        <v>44</v>
      </c>
      <c r="F273" s="58" t="s">
        <v>424</v>
      </c>
      <c r="G273" s="81">
        <v>63.72</v>
      </c>
      <c r="H273" s="81">
        <v>31.86</v>
      </c>
      <c r="I273" s="81">
        <v>0</v>
      </c>
      <c r="J273" s="81">
        <v>0</v>
      </c>
      <c r="K273" s="81">
        <v>15.93</v>
      </c>
      <c r="L273" s="81">
        <v>15.93</v>
      </c>
      <c r="M273" s="81">
        <v>0</v>
      </c>
      <c r="N273" s="81">
        <v>0</v>
      </c>
      <c r="O273" s="159">
        <f>(L273+M273+N273)/G273*100</f>
        <v>25</v>
      </c>
      <c r="P273" s="160" t="e">
        <f>#REF!+#REF!</f>
        <v>#REF!</v>
      </c>
    </row>
    <row r="274" spans="1:16" s="131" customFormat="1" ht="72" customHeight="1">
      <c r="A274" s="58">
        <f>A273+1</f>
        <v>255</v>
      </c>
      <c r="B274" s="58">
        <f>B273+1</f>
        <v>2</v>
      </c>
      <c r="C274" s="80">
        <v>2550</v>
      </c>
      <c r="D274" s="163" t="s">
        <v>651</v>
      </c>
      <c r="E274" s="157" t="s">
        <v>616</v>
      </c>
      <c r="F274" s="58" t="s">
        <v>424</v>
      </c>
      <c r="G274" s="81">
        <v>167</v>
      </c>
      <c r="H274" s="81">
        <v>83.5</v>
      </c>
      <c r="I274" s="81">
        <v>0</v>
      </c>
      <c r="J274" s="81">
        <v>0</v>
      </c>
      <c r="K274" s="81">
        <v>41.75</v>
      </c>
      <c r="L274" s="81">
        <v>41.75</v>
      </c>
      <c r="M274" s="81">
        <v>0</v>
      </c>
      <c r="N274" s="81">
        <v>0</v>
      </c>
      <c r="O274" s="159">
        <f>(L274+M274+N274)/G274*100</f>
        <v>25</v>
      </c>
      <c r="P274" s="160" t="e">
        <f>#REF!+#REF!</f>
        <v>#REF!</v>
      </c>
    </row>
    <row r="275" spans="1:16" s="11" customFormat="1" ht="20.25">
      <c r="A275" s="10"/>
      <c r="B275" s="13">
        <v>21</v>
      </c>
      <c r="C275" s="5"/>
      <c r="D275" s="9" t="s">
        <v>14</v>
      </c>
      <c r="E275" s="87"/>
      <c r="F275" s="5"/>
      <c r="G275" s="12">
        <f>SUM(G276:G296)</f>
        <v>3663.6609999999996</v>
      </c>
      <c r="H275" s="12">
        <f t="shared" ref="H275:N275" si="45">SUM(H276:H296)</f>
        <v>1747.1660000000002</v>
      </c>
      <c r="I275" s="12">
        <f t="shared" si="45"/>
        <v>908.74300000000005</v>
      </c>
      <c r="J275" s="12">
        <f t="shared" si="45"/>
        <v>240.73599999999999</v>
      </c>
      <c r="K275" s="12">
        <f t="shared" si="45"/>
        <v>0</v>
      </c>
      <c r="L275" s="12">
        <f t="shared" si="45"/>
        <v>483.685</v>
      </c>
      <c r="M275" s="12">
        <f t="shared" si="45"/>
        <v>127.137</v>
      </c>
      <c r="N275" s="12">
        <f t="shared" si="45"/>
        <v>156.19400000000002</v>
      </c>
      <c r="O275" s="37"/>
      <c r="P275" s="32"/>
    </row>
    <row r="276" spans="1:16" s="57" customFormat="1" ht="37.5">
      <c r="A276" s="58">
        <f>A274+1</f>
        <v>256</v>
      </c>
      <c r="B276" s="58">
        <v>1</v>
      </c>
      <c r="C276" s="58">
        <v>1405</v>
      </c>
      <c r="D276" s="59" t="s">
        <v>306</v>
      </c>
      <c r="E276" s="157" t="s">
        <v>44</v>
      </c>
      <c r="F276" s="58" t="s">
        <v>62</v>
      </c>
      <c r="G276" s="60">
        <v>282.113</v>
      </c>
      <c r="H276" s="60">
        <v>141.05600000000001</v>
      </c>
      <c r="I276" s="60">
        <v>76.725999999999999</v>
      </c>
      <c r="J276" s="60">
        <v>0</v>
      </c>
      <c r="K276" s="60">
        <v>0</v>
      </c>
      <c r="L276" s="60">
        <v>30</v>
      </c>
      <c r="M276" s="60">
        <v>10</v>
      </c>
      <c r="N276" s="60">
        <v>24.331</v>
      </c>
      <c r="O276" s="61">
        <v>22.8032738654369</v>
      </c>
      <c r="P276" s="158">
        <v>29</v>
      </c>
    </row>
    <row r="277" spans="1:16" s="57" customFormat="1" ht="56.25">
      <c r="A277" s="58">
        <f>A276+1</f>
        <v>257</v>
      </c>
      <c r="B277" s="58">
        <f>B276+1</f>
        <v>2</v>
      </c>
      <c r="C277" s="58">
        <v>1692</v>
      </c>
      <c r="D277" s="59" t="s">
        <v>305</v>
      </c>
      <c r="E277" s="157" t="s">
        <v>44</v>
      </c>
      <c r="F277" s="58" t="s">
        <v>90</v>
      </c>
      <c r="G277" s="60">
        <v>414.137</v>
      </c>
      <c r="H277" s="60">
        <v>200</v>
      </c>
      <c r="I277" s="60">
        <v>115.301</v>
      </c>
      <c r="J277" s="60">
        <v>0</v>
      </c>
      <c r="K277" s="60">
        <v>0</v>
      </c>
      <c r="L277" s="60">
        <v>50.12</v>
      </c>
      <c r="M277" s="60">
        <v>0</v>
      </c>
      <c r="N277" s="60">
        <v>48.716000000000001</v>
      </c>
      <c r="O277" s="61">
        <v>23.86553242043092</v>
      </c>
      <c r="P277" s="158">
        <v>30</v>
      </c>
    </row>
    <row r="278" spans="1:16" s="57" customFormat="1" ht="36" customHeight="1">
      <c r="A278" s="58">
        <f>A277+1</f>
        <v>258</v>
      </c>
      <c r="B278" s="58">
        <f>B277+1</f>
        <v>3</v>
      </c>
      <c r="C278" s="58">
        <v>1704</v>
      </c>
      <c r="D278" s="59" t="s">
        <v>303</v>
      </c>
      <c r="E278" s="157" t="s">
        <v>44</v>
      </c>
      <c r="F278" s="58" t="s">
        <v>304</v>
      </c>
      <c r="G278" s="60">
        <v>138.672</v>
      </c>
      <c r="H278" s="60">
        <v>69.335999999999999</v>
      </c>
      <c r="I278" s="60">
        <v>34.113</v>
      </c>
      <c r="J278" s="60">
        <v>0</v>
      </c>
      <c r="K278" s="60">
        <v>0</v>
      </c>
      <c r="L278" s="60">
        <v>0</v>
      </c>
      <c r="M278" s="60">
        <v>27.082000000000001</v>
      </c>
      <c r="N278" s="60">
        <v>8.141</v>
      </c>
      <c r="O278" s="61">
        <v>25.400224991346487</v>
      </c>
      <c r="P278" s="158">
        <v>31</v>
      </c>
    </row>
    <row r="279" spans="1:16" s="57" customFormat="1" ht="85.5" customHeight="1">
      <c r="A279" s="58">
        <f t="shared" ref="A279:A281" si="46">A278+1</f>
        <v>259</v>
      </c>
      <c r="B279" s="58">
        <f t="shared" ref="B279:B280" si="47">B278+1</f>
        <v>4</v>
      </c>
      <c r="C279" s="58">
        <v>2380</v>
      </c>
      <c r="D279" s="59" t="s">
        <v>1705</v>
      </c>
      <c r="E279" s="157" t="s">
        <v>44</v>
      </c>
      <c r="F279" s="58" t="s">
        <v>781</v>
      </c>
      <c r="G279" s="60">
        <v>499.08199999999999</v>
      </c>
      <c r="H279" s="60">
        <v>200</v>
      </c>
      <c r="I279" s="60">
        <v>229.209</v>
      </c>
      <c r="J279" s="60">
        <v>0</v>
      </c>
      <c r="K279" s="60">
        <v>0</v>
      </c>
      <c r="L279" s="60">
        <v>11</v>
      </c>
      <c r="M279" s="60">
        <v>24</v>
      </c>
      <c r="N279" s="60">
        <v>34.872999999999998</v>
      </c>
      <c r="O279" s="61">
        <f t="shared" ref="O279" si="48">(L279+M279+N279)/G279*100</f>
        <v>14.000304559170635</v>
      </c>
      <c r="P279" s="158">
        <v>25</v>
      </c>
    </row>
    <row r="280" spans="1:16" s="57" customFormat="1" ht="37.5">
      <c r="A280" s="58">
        <f t="shared" si="46"/>
        <v>260</v>
      </c>
      <c r="B280" s="58">
        <f t="shared" si="47"/>
        <v>5</v>
      </c>
      <c r="C280" s="58">
        <v>1065</v>
      </c>
      <c r="D280" s="59" t="s">
        <v>650</v>
      </c>
      <c r="E280" s="157" t="s">
        <v>616</v>
      </c>
      <c r="F280" s="58" t="s">
        <v>62</v>
      </c>
      <c r="G280" s="60">
        <v>292.06400000000002</v>
      </c>
      <c r="H280" s="60">
        <v>146.03200000000001</v>
      </c>
      <c r="I280" s="60">
        <v>91.058000000000007</v>
      </c>
      <c r="J280" s="60">
        <v>0</v>
      </c>
      <c r="K280" s="60">
        <v>0</v>
      </c>
      <c r="L280" s="60">
        <v>30</v>
      </c>
      <c r="M280" s="60">
        <v>13.455</v>
      </c>
      <c r="N280" s="60">
        <v>11.519</v>
      </c>
      <c r="O280" s="61">
        <f>(L280+M280+N280)/G280*100</f>
        <v>18.822586830283772</v>
      </c>
      <c r="P280" s="158" t="e">
        <f>#REF!+#REF!</f>
        <v>#REF!</v>
      </c>
    </row>
    <row r="281" spans="1:16" s="69" customFormat="1" ht="52.5" customHeight="1">
      <c r="A281" s="58">
        <f t="shared" si="46"/>
        <v>261</v>
      </c>
      <c r="B281" s="58">
        <f t="shared" ref="B281:B295" si="49">B280+1</f>
        <v>6</v>
      </c>
      <c r="C281" s="80">
        <v>179</v>
      </c>
      <c r="D281" s="59" t="s">
        <v>780</v>
      </c>
      <c r="E281" s="157" t="s">
        <v>764</v>
      </c>
      <c r="F281" s="58" t="s">
        <v>781</v>
      </c>
      <c r="G281" s="81">
        <v>199.9</v>
      </c>
      <c r="H281" s="81">
        <v>80</v>
      </c>
      <c r="I281" s="81">
        <v>79.900000000000006</v>
      </c>
      <c r="J281" s="81">
        <v>0</v>
      </c>
      <c r="K281" s="81">
        <v>0</v>
      </c>
      <c r="L281" s="81">
        <v>40</v>
      </c>
      <c r="M281" s="81">
        <v>0</v>
      </c>
      <c r="N281" s="81">
        <v>0</v>
      </c>
      <c r="O281" s="159">
        <v>20.010005002501249</v>
      </c>
      <c r="P281" s="160">
        <v>29</v>
      </c>
    </row>
    <row r="282" spans="1:16" s="69" customFormat="1" ht="48.75" customHeight="1">
      <c r="A282" s="58">
        <f t="shared" ref="A282:A296" si="50">A281+1</f>
        <v>262</v>
      </c>
      <c r="B282" s="58">
        <f t="shared" si="49"/>
        <v>7</v>
      </c>
      <c r="C282" s="80">
        <v>211</v>
      </c>
      <c r="D282" s="59" t="s">
        <v>786</v>
      </c>
      <c r="E282" s="157" t="s">
        <v>764</v>
      </c>
      <c r="F282" s="58" t="s">
        <v>787</v>
      </c>
      <c r="G282" s="81">
        <v>65</v>
      </c>
      <c r="H282" s="81">
        <v>32.5</v>
      </c>
      <c r="I282" s="81">
        <f>13+6.5</f>
        <v>19.5</v>
      </c>
      <c r="J282" s="81">
        <v>0</v>
      </c>
      <c r="K282" s="81">
        <v>0</v>
      </c>
      <c r="L282" s="81">
        <v>13</v>
      </c>
      <c r="M282" s="81">
        <v>0</v>
      </c>
      <c r="N282" s="81">
        <v>0</v>
      </c>
      <c r="O282" s="159">
        <v>20</v>
      </c>
      <c r="P282" s="160">
        <v>26.666666666666668</v>
      </c>
    </row>
    <row r="283" spans="1:16" s="69" customFormat="1" ht="45" customHeight="1">
      <c r="A283" s="58">
        <f t="shared" si="50"/>
        <v>263</v>
      </c>
      <c r="B283" s="58">
        <f t="shared" si="49"/>
        <v>8</v>
      </c>
      <c r="C283" s="80">
        <v>233</v>
      </c>
      <c r="D283" s="59" t="s">
        <v>788</v>
      </c>
      <c r="E283" s="157" t="s">
        <v>764</v>
      </c>
      <c r="F283" s="58" t="s">
        <v>785</v>
      </c>
      <c r="G283" s="81">
        <v>65</v>
      </c>
      <c r="H283" s="81">
        <v>32.5</v>
      </c>
      <c r="I283" s="81">
        <f>13+6.5</f>
        <v>19.5</v>
      </c>
      <c r="J283" s="81">
        <v>0</v>
      </c>
      <c r="K283" s="81">
        <v>0</v>
      </c>
      <c r="L283" s="81">
        <v>13</v>
      </c>
      <c r="M283" s="81">
        <v>0</v>
      </c>
      <c r="N283" s="81">
        <v>0</v>
      </c>
      <c r="O283" s="159">
        <v>20</v>
      </c>
      <c r="P283" s="160">
        <v>26.666666666666668</v>
      </c>
    </row>
    <row r="284" spans="1:16" s="69" customFormat="1" ht="45" customHeight="1">
      <c r="A284" s="58">
        <f t="shared" si="50"/>
        <v>264</v>
      </c>
      <c r="B284" s="58">
        <f t="shared" si="49"/>
        <v>9</v>
      </c>
      <c r="C284" s="80">
        <v>1791</v>
      </c>
      <c r="D284" s="59" t="s">
        <v>782</v>
      </c>
      <c r="E284" s="157" t="s">
        <v>764</v>
      </c>
      <c r="F284" s="58" t="s">
        <v>783</v>
      </c>
      <c r="G284" s="81">
        <v>278.60300000000001</v>
      </c>
      <c r="H284" s="81">
        <v>139</v>
      </c>
      <c r="I284" s="81">
        <v>0</v>
      </c>
      <c r="J284" s="81">
        <v>71.061000000000007</v>
      </c>
      <c r="K284" s="81">
        <v>0</v>
      </c>
      <c r="L284" s="81">
        <v>45</v>
      </c>
      <c r="M284" s="81">
        <v>0</v>
      </c>
      <c r="N284" s="81">
        <v>23.542000000000002</v>
      </c>
      <c r="O284" s="159">
        <v>24.602032282495163</v>
      </c>
      <c r="P284" s="160">
        <v>27.333333333333332</v>
      </c>
    </row>
    <row r="285" spans="1:16" s="69" customFormat="1" ht="80.25" customHeight="1">
      <c r="A285" s="58">
        <f t="shared" si="50"/>
        <v>265</v>
      </c>
      <c r="B285" s="58">
        <f t="shared" si="49"/>
        <v>10</v>
      </c>
      <c r="C285" s="80">
        <v>2194</v>
      </c>
      <c r="D285" s="59" t="s">
        <v>789</v>
      </c>
      <c r="E285" s="157" t="s">
        <v>764</v>
      </c>
      <c r="F285" s="58" t="s">
        <v>781</v>
      </c>
      <c r="G285" s="81">
        <v>175.18700000000001</v>
      </c>
      <c r="H285" s="81">
        <v>87.593000000000004</v>
      </c>
      <c r="I285" s="81">
        <v>51.594000000000001</v>
      </c>
      <c r="J285" s="81">
        <v>0</v>
      </c>
      <c r="K285" s="81">
        <v>0</v>
      </c>
      <c r="L285" s="81">
        <v>36</v>
      </c>
      <c r="M285" s="81">
        <v>0</v>
      </c>
      <c r="N285" s="81">
        <v>0</v>
      </c>
      <c r="O285" s="159">
        <v>20.549469994919715</v>
      </c>
      <c r="P285" s="160">
        <v>26.666666666666668</v>
      </c>
    </row>
    <row r="286" spans="1:16" s="69" customFormat="1" ht="45" customHeight="1">
      <c r="A286" s="58">
        <f t="shared" si="50"/>
        <v>266</v>
      </c>
      <c r="B286" s="58">
        <f t="shared" si="49"/>
        <v>11</v>
      </c>
      <c r="C286" s="80">
        <v>2558</v>
      </c>
      <c r="D286" s="59" t="s">
        <v>784</v>
      </c>
      <c r="E286" s="157" t="s">
        <v>764</v>
      </c>
      <c r="F286" s="58" t="s">
        <v>785</v>
      </c>
      <c r="G286" s="81">
        <v>136.13999999999999</v>
      </c>
      <c r="H286" s="81">
        <v>68.069999999999993</v>
      </c>
      <c r="I286" s="81">
        <v>40.841999999999999</v>
      </c>
      <c r="J286" s="81">
        <v>0</v>
      </c>
      <c r="K286" s="81">
        <v>0</v>
      </c>
      <c r="L286" s="81">
        <v>27.228000000000002</v>
      </c>
      <c r="M286" s="81">
        <v>0</v>
      </c>
      <c r="N286" s="81">
        <v>0</v>
      </c>
      <c r="O286" s="159">
        <v>20.000000000000004</v>
      </c>
      <c r="P286" s="160">
        <v>27.333333333333332</v>
      </c>
    </row>
    <row r="287" spans="1:16" s="79" customFormat="1" ht="53.25" customHeight="1">
      <c r="A287" s="58">
        <f t="shared" si="50"/>
        <v>267</v>
      </c>
      <c r="B287" s="58">
        <f t="shared" si="49"/>
        <v>12</v>
      </c>
      <c r="C287" s="58">
        <v>299</v>
      </c>
      <c r="D287" s="59" t="s">
        <v>890</v>
      </c>
      <c r="E287" s="157" t="s">
        <v>876</v>
      </c>
      <c r="F287" s="161" t="s">
        <v>781</v>
      </c>
      <c r="G287" s="60">
        <v>52.78</v>
      </c>
      <c r="H287" s="60">
        <v>26.39</v>
      </c>
      <c r="I287" s="60">
        <v>14.25</v>
      </c>
      <c r="J287" s="60">
        <v>0</v>
      </c>
      <c r="K287" s="60">
        <v>0</v>
      </c>
      <c r="L287" s="60">
        <v>0</v>
      </c>
      <c r="M287" s="60">
        <v>12.14</v>
      </c>
      <c r="N287" s="60">
        <v>0</v>
      </c>
      <c r="O287" s="61">
        <v>23.001136794240242</v>
      </c>
      <c r="P287" s="162">
        <v>30.666666666666668</v>
      </c>
    </row>
    <row r="288" spans="1:16" s="79" customFormat="1" ht="44.25" customHeight="1">
      <c r="A288" s="58">
        <f t="shared" si="50"/>
        <v>268</v>
      </c>
      <c r="B288" s="58">
        <f t="shared" si="49"/>
        <v>13</v>
      </c>
      <c r="C288" s="58">
        <v>544</v>
      </c>
      <c r="D288" s="59" t="s">
        <v>893</v>
      </c>
      <c r="E288" s="157" t="s">
        <v>876</v>
      </c>
      <c r="F288" s="161" t="s">
        <v>894</v>
      </c>
      <c r="G288" s="60">
        <v>15</v>
      </c>
      <c r="H288" s="60">
        <v>7.5</v>
      </c>
      <c r="I288" s="60">
        <v>3.9</v>
      </c>
      <c r="J288" s="60">
        <v>0</v>
      </c>
      <c r="K288" s="60">
        <v>0</v>
      </c>
      <c r="L288" s="60">
        <v>0</v>
      </c>
      <c r="M288" s="60">
        <v>3.6</v>
      </c>
      <c r="N288" s="60">
        <v>0</v>
      </c>
      <c r="O288" s="61">
        <v>24.000000000000004</v>
      </c>
      <c r="P288" s="162">
        <v>28</v>
      </c>
    </row>
    <row r="289" spans="1:16" s="79" customFormat="1" ht="49.5" customHeight="1">
      <c r="A289" s="58">
        <f t="shared" si="50"/>
        <v>269</v>
      </c>
      <c r="B289" s="58">
        <f t="shared" si="49"/>
        <v>14</v>
      </c>
      <c r="C289" s="58">
        <v>1084</v>
      </c>
      <c r="D289" s="59" t="s">
        <v>896</v>
      </c>
      <c r="E289" s="157" t="s">
        <v>876</v>
      </c>
      <c r="F289" s="161" t="s">
        <v>897</v>
      </c>
      <c r="G289" s="60">
        <v>40</v>
      </c>
      <c r="H289" s="60">
        <v>20</v>
      </c>
      <c r="I289" s="173">
        <v>10</v>
      </c>
      <c r="J289" s="173">
        <v>0</v>
      </c>
      <c r="K289" s="60">
        <v>0</v>
      </c>
      <c r="L289" s="60">
        <v>0</v>
      </c>
      <c r="M289" s="60">
        <v>10</v>
      </c>
      <c r="N289" s="60">
        <v>0</v>
      </c>
      <c r="O289" s="61">
        <v>25</v>
      </c>
      <c r="P289" s="162">
        <v>27.333333333333332</v>
      </c>
    </row>
    <row r="290" spans="1:16" s="79" customFormat="1" ht="45.75" customHeight="1">
      <c r="A290" s="58">
        <f t="shared" si="50"/>
        <v>270</v>
      </c>
      <c r="B290" s="58">
        <f t="shared" si="49"/>
        <v>15</v>
      </c>
      <c r="C290" s="58">
        <v>2473</v>
      </c>
      <c r="D290" s="59" t="s">
        <v>895</v>
      </c>
      <c r="E290" s="157" t="s">
        <v>876</v>
      </c>
      <c r="F290" s="161" t="s">
        <v>781</v>
      </c>
      <c r="G290" s="60">
        <v>23.603999999999999</v>
      </c>
      <c r="H290" s="60">
        <v>11</v>
      </c>
      <c r="I290" s="60">
        <v>7.8840000000000003</v>
      </c>
      <c r="J290" s="60">
        <v>0</v>
      </c>
      <c r="K290" s="60">
        <v>0</v>
      </c>
      <c r="L290" s="60">
        <v>2.36</v>
      </c>
      <c r="M290" s="60">
        <v>2.36</v>
      </c>
      <c r="N290" s="60">
        <v>0</v>
      </c>
      <c r="O290" s="61">
        <v>19.996610743941705</v>
      </c>
      <c r="P290" s="162">
        <v>27.666666666666668</v>
      </c>
    </row>
    <row r="291" spans="1:16" s="79" customFormat="1" ht="42" customHeight="1">
      <c r="A291" s="58">
        <f t="shared" si="50"/>
        <v>271</v>
      </c>
      <c r="B291" s="58">
        <f t="shared" si="49"/>
        <v>16</v>
      </c>
      <c r="C291" s="58">
        <v>2591</v>
      </c>
      <c r="D291" s="59" t="s">
        <v>891</v>
      </c>
      <c r="E291" s="157" t="s">
        <v>876</v>
      </c>
      <c r="F291" s="161" t="s">
        <v>892</v>
      </c>
      <c r="G291" s="60">
        <v>35</v>
      </c>
      <c r="H291" s="60">
        <v>17.5</v>
      </c>
      <c r="I291" s="60">
        <f>5+5</f>
        <v>10</v>
      </c>
      <c r="J291" s="60">
        <v>0</v>
      </c>
      <c r="K291" s="60">
        <v>0</v>
      </c>
      <c r="L291" s="60">
        <v>0</v>
      </c>
      <c r="M291" s="60">
        <v>7.5</v>
      </c>
      <c r="N291" s="60">
        <v>0</v>
      </c>
      <c r="O291" s="61">
        <v>21.428571428571427</v>
      </c>
      <c r="P291" s="162">
        <v>28.333333333333332</v>
      </c>
    </row>
    <row r="292" spans="1:16" s="82" customFormat="1" ht="51" customHeight="1">
      <c r="A292" s="58">
        <f t="shared" si="50"/>
        <v>272</v>
      </c>
      <c r="B292" s="58">
        <f t="shared" si="49"/>
        <v>17</v>
      </c>
      <c r="C292" s="80">
        <v>563</v>
      </c>
      <c r="D292" s="163" t="s">
        <v>1146</v>
      </c>
      <c r="E292" s="157" t="s">
        <v>1100</v>
      </c>
      <c r="F292" s="58" t="s">
        <v>781</v>
      </c>
      <c r="G292" s="81">
        <v>299.88499999999999</v>
      </c>
      <c r="H292" s="81">
        <v>149.94200000000001</v>
      </c>
      <c r="I292" s="81">
        <v>89.965999999999994</v>
      </c>
      <c r="J292" s="81">
        <v>0</v>
      </c>
      <c r="K292" s="81">
        <v>0</v>
      </c>
      <c r="L292" s="81">
        <v>59.976999999999997</v>
      </c>
      <c r="M292" s="81">
        <v>0</v>
      </c>
      <c r="N292" s="81">
        <v>0</v>
      </c>
      <c r="O292" s="159">
        <v>20</v>
      </c>
      <c r="P292" s="160">
        <v>30</v>
      </c>
    </row>
    <row r="293" spans="1:16" s="82" customFormat="1" ht="37.5">
      <c r="A293" s="58">
        <f t="shared" si="50"/>
        <v>273</v>
      </c>
      <c r="B293" s="58">
        <f t="shared" si="49"/>
        <v>18</v>
      </c>
      <c r="C293" s="80">
        <v>565</v>
      </c>
      <c r="D293" s="163" t="s">
        <v>1147</v>
      </c>
      <c r="E293" s="157" t="s">
        <v>1100</v>
      </c>
      <c r="F293" s="58" t="s">
        <v>781</v>
      </c>
      <c r="G293" s="81">
        <v>50</v>
      </c>
      <c r="H293" s="81">
        <v>25</v>
      </c>
      <c r="I293" s="81">
        <v>15</v>
      </c>
      <c r="J293" s="81">
        <v>0</v>
      </c>
      <c r="K293" s="81">
        <v>0</v>
      </c>
      <c r="L293" s="81">
        <v>10</v>
      </c>
      <c r="M293" s="81">
        <v>0</v>
      </c>
      <c r="N293" s="81">
        <v>0</v>
      </c>
      <c r="O293" s="159">
        <v>20</v>
      </c>
      <c r="P293" s="160">
        <v>29.666666666666668</v>
      </c>
    </row>
    <row r="294" spans="1:16" s="82" customFormat="1" ht="37.5">
      <c r="A294" s="58">
        <f t="shared" si="50"/>
        <v>274</v>
      </c>
      <c r="B294" s="58">
        <f t="shared" si="49"/>
        <v>19</v>
      </c>
      <c r="C294" s="80">
        <v>1900</v>
      </c>
      <c r="D294" s="163" t="s">
        <v>1148</v>
      </c>
      <c r="E294" s="157" t="s">
        <v>1100</v>
      </c>
      <c r="F294" s="58" t="s">
        <v>897</v>
      </c>
      <c r="G294" s="81">
        <v>95.668999999999997</v>
      </c>
      <c r="H294" s="81">
        <v>47.834000000000003</v>
      </c>
      <c r="I294" s="81">
        <v>0</v>
      </c>
      <c r="J294" s="81">
        <f>6.45+20</f>
        <v>26.45</v>
      </c>
      <c r="K294" s="81">
        <v>0</v>
      </c>
      <c r="L294" s="81">
        <v>0</v>
      </c>
      <c r="M294" s="81">
        <v>17</v>
      </c>
      <c r="N294" s="81">
        <v>4.3849999999999998</v>
      </c>
      <c r="O294" s="159">
        <v>22.353113338699053</v>
      </c>
      <c r="P294" s="160">
        <v>30.666666666666668</v>
      </c>
    </row>
    <row r="295" spans="1:16" s="82" customFormat="1" ht="47.25" customHeight="1">
      <c r="A295" s="58">
        <f t="shared" si="50"/>
        <v>275</v>
      </c>
      <c r="B295" s="58">
        <f t="shared" si="49"/>
        <v>20</v>
      </c>
      <c r="C295" s="80">
        <v>2179</v>
      </c>
      <c r="D295" s="163" t="s">
        <v>1149</v>
      </c>
      <c r="E295" s="157" t="s">
        <v>1100</v>
      </c>
      <c r="F295" s="58" t="s">
        <v>1150</v>
      </c>
      <c r="G295" s="81">
        <v>291.827</v>
      </c>
      <c r="H295" s="81">
        <v>145.91300000000001</v>
      </c>
      <c r="I295" s="60">
        <v>0</v>
      </c>
      <c r="J295" s="81">
        <f>15.227+60</f>
        <v>75.227000000000004</v>
      </c>
      <c r="K295" s="81">
        <v>0</v>
      </c>
      <c r="L295" s="81">
        <v>70</v>
      </c>
      <c r="M295" s="81">
        <v>0</v>
      </c>
      <c r="N295" s="81">
        <v>0.68700000000000006</v>
      </c>
      <c r="O295" s="159">
        <v>24.222227552625355</v>
      </c>
      <c r="P295" s="160">
        <v>31.333333333333332</v>
      </c>
    </row>
    <row r="296" spans="1:16" s="79" customFormat="1" ht="45" customHeight="1">
      <c r="A296" s="58">
        <f t="shared" si="50"/>
        <v>276</v>
      </c>
      <c r="B296" s="58">
        <f>B295+1</f>
        <v>21</v>
      </c>
      <c r="C296" s="58">
        <v>2041</v>
      </c>
      <c r="D296" s="59" t="s">
        <v>1489</v>
      </c>
      <c r="E296" s="157" t="s">
        <v>1441</v>
      </c>
      <c r="F296" s="58" t="s">
        <v>894</v>
      </c>
      <c r="G296" s="60">
        <v>213.99799999999999</v>
      </c>
      <c r="H296" s="60">
        <v>100</v>
      </c>
      <c r="I296" s="60">
        <v>0</v>
      </c>
      <c r="J296" s="60">
        <v>67.998000000000005</v>
      </c>
      <c r="K296" s="60">
        <v>0</v>
      </c>
      <c r="L296" s="60">
        <v>46</v>
      </c>
      <c r="M296" s="60">
        <v>0</v>
      </c>
      <c r="N296" s="60">
        <v>0</v>
      </c>
      <c r="O296" s="61">
        <f>(N296+M296+L296)/G296*100</f>
        <v>21.495527995588745</v>
      </c>
      <c r="P296" s="158" t="e">
        <f>#REF!+#REF!</f>
        <v>#REF!</v>
      </c>
    </row>
    <row r="297" spans="1:16" s="11" customFormat="1" ht="20.25">
      <c r="A297" s="10"/>
      <c r="B297" s="13">
        <f>B298+B335</f>
        <v>41</v>
      </c>
      <c r="C297" s="5"/>
      <c r="D297" s="9" t="s">
        <v>16</v>
      </c>
      <c r="E297" s="87"/>
      <c r="F297" s="5"/>
      <c r="G297" s="12">
        <f t="shared" ref="G297:N297" si="51">G298+G335</f>
        <v>11141.486000000004</v>
      </c>
      <c r="H297" s="12">
        <f t="shared" si="51"/>
        <v>5420.4920000000002</v>
      </c>
      <c r="I297" s="12">
        <f t="shared" si="51"/>
        <v>2303.549</v>
      </c>
      <c r="J297" s="12">
        <f t="shared" si="51"/>
        <v>895.06000000000006</v>
      </c>
      <c r="K297" s="12">
        <f t="shared" si="51"/>
        <v>266.17899999999997</v>
      </c>
      <c r="L297" s="12">
        <f t="shared" si="51"/>
        <v>1006.771</v>
      </c>
      <c r="M297" s="31">
        <f t="shared" si="51"/>
        <v>808.23899999999981</v>
      </c>
      <c r="N297" s="37">
        <f t="shared" si="51"/>
        <v>441.21300000000002</v>
      </c>
      <c r="O297" s="37"/>
      <c r="P297" s="37"/>
    </row>
    <row r="298" spans="1:16" s="26" customFormat="1" ht="20.25">
      <c r="A298" s="62"/>
      <c r="B298" s="63">
        <v>36</v>
      </c>
      <c r="C298" s="23"/>
      <c r="D298" s="24" t="s">
        <v>80</v>
      </c>
      <c r="E298" s="88"/>
      <c r="F298" s="23"/>
      <c r="G298" s="25">
        <f t="shared" ref="G298:N298" si="52">SUM(G299:G334)</f>
        <v>10327.929000000004</v>
      </c>
      <c r="H298" s="25">
        <f t="shared" si="52"/>
        <v>5013.7139999999999</v>
      </c>
      <c r="I298" s="25">
        <f t="shared" si="52"/>
        <v>2303.549</v>
      </c>
      <c r="J298" s="25">
        <f t="shared" si="52"/>
        <v>895.06000000000006</v>
      </c>
      <c r="K298" s="25">
        <f t="shared" si="52"/>
        <v>0</v>
      </c>
      <c r="L298" s="25">
        <f t="shared" si="52"/>
        <v>887.87099999999998</v>
      </c>
      <c r="M298" s="25">
        <f t="shared" si="52"/>
        <v>806.23899999999981</v>
      </c>
      <c r="N298" s="25">
        <f t="shared" si="52"/>
        <v>421.51300000000003</v>
      </c>
      <c r="O298" s="40"/>
      <c r="P298" s="40"/>
    </row>
    <row r="299" spans="1:16" s="79" customFormat="1" ht="45" customHeight="1">
      <c r="A299" s="58">
        <f>A296+1</f>
        <v>277</v>
      </c>
      <c r="B299" s="58">
        <v>1</v>
      </c>
      <c r="C299" s="58">
        <v>755</v>
      </c>
      <c r="D299" s="59" t="s">
        <v>310</v>
      </c>
      <c r="E299" s="157" t="s">
        <v>44</v>
      </c>
      <c r="F299" s="58" t="s">
        <v>77</v>
      </c>
      <c r="G299" s="60">
        <v>299.95299999999997</v>
      </c>
      <c r="H299" s="60">
        <v>149.976</v>
      </c>
      <c r="I299" s="60">
        <v>83.926000000000002</v>
      </c>
      <c r="J299" s="60">
        <v>0</v>
      </c>
      <c r="K299" s="60">
        <v>0</v>
      </c>
      <c r="L299" s="60">
        <v>26</v>
      </c>
      <c r="M299" s="60">
        <v>25.25</v>
      </c>
      <c r="N299" s="60">
        <v>14.801</v>
      </c>
      <c r="O299" s="61">
        <v>22.020449870479712</v>
      </c>
      <c r="P299" s="158">
        <v>30.166666666666668</v>
      </c>
    </row>
    <row r="300" spans="1:16" s="79" customFormat="1" ht="58.5" customHeight="1">
      <c r="A300" s="58">
        <f>A299+1</f>
        <v>278</v>
      </c>
      <c r="B300" s="58">
        <f>B299+1</f>
        <v>2</v>
      </c>
      <c r="C300" s="58">
        <v>972</v>
      </c>
      <c r="D300" s="59" t="s">
        <v>322</v>
      </c>
      <c r="E300" s="157" t="s">
        <v>44</v>
      </c>
      <c r="F300" s="58" t="s">
        <v>69</v>
      </c>
      <c r="G300" s="60">
        <v>294.07400000000001</v>
      </c>
      <c r="H300" s="60">
        <v>147.03700000000001</v>
      </c>
      <c r="I300" s="60">
        <v>88.221999999999994</v>
      </c>
      <c r="J300" s="60">
        <v>0</v>
      </c>
      <c r="K300" s="60">
        <v>0</v>
      </c>
      <c r="L300" s="60">
        <v>15</v>
      </c>
      <c r="M300" s="60">
        <v>23.623000000000001</v>
      </c>
      <c r="N300" s="60">
        <v>20.192</v>
      </c>
      <c r="O300" s="61">
        <v>20.000068010092697</v>
      </c>
      <c r="P300" s="158">
        <v>28.833333333333332</v>
      </c>
    </row>
    <row r="301" spans="1:16" s="79" customFormat="1" ht="58.5" customHeight="1">
      <c r="A301" s="58">
        <f>A300+1</f>
        <v>279</v>
      </c>
      <c r="B301" s="58">
        <f>B300+1</f>
        <v>3</v>
      </c>
      <c r="C301" s="58">
        <v>987</v>
      </c>
      <c r="D301" s="59" t="s">
        <v>308</v>
      </c>
      <c r="E301" s="157" t="s">
        <v>44</v>
      </c>
      <c r="F301" s="58" t="s">
        <v>65</v>
      </c>
      <c r="G301" s="60">
        <v>299.75299999999999</v>
      </c>
      <c r="H301" s="60">
        <v>149.876</v>
      </c>
      <c r="I301" s="60">
        <v>43.463999999999999</v>
      </c>
      <c r="J301" s="60">
        <v>43.465000000000003</v>
      </c>
      <c r="K301" s="60">
        <v>0</v>
      </c>
      <c r="L301" s="60">
        <v>5</v>
      </c>
      <c r="M301" s="60">
        <v>47.756</v>
      </c>
      <c r="N301" s="60">
        <v>10.192</v>
      </c>
      <c r="O301" s="61">
        <v>20.999956630959492</v>
      </c>
      <c r="P301" s="158">
        <v>30.5</v>
      </c>
    </row>
    <row r="302" spans="1:16" s="57" customFormat="1" ht="49.5" customHeight="1">
      <c r="A302" s="58">
        <f t="shared" ref="A302:A334" si="53">A301+1</f>
        <v>280</v>
      </c>
      <c r="B302" s="58">
        <f t="shared" ref="B302:B334" si="54">B301+1</f>
        <v>4</v>
      </c>
      <c r="C302" s="58">
        <v>1031</v>
      </c>
      <c r="D302" s="59" t="s">
        <v>323</v>
      </c>
      <c r="E302" s="157" t="s">
        <v>44</v>
      </c>
      <c r="F302" s="58" t="s">
        <v>76</v>
      </c>
      <c r="G302" s="60">
        <v>152.77500000000001</v>
      </c>
      <c r="H302" s="60">
        <v>76.387</v>
      </c>
      <c r="I302" s="60">
        <v>45.887999999999998</v>
      </c>
      <c r="J302" s="60">
        <v>0</v>
      </c>
      <c r="K302" s="60">
        <v>0</v>
      </c>
      <c r="L302" s="60">
        <v>10</v>
      </c>
      <c r="M302" s="60">
        <v>10.406000000000001</v>
      </c>
      <c r="N302" s="60">
        <v>10.093999999999999</v>
      </c>
      <c r="O302" s="61">
        <v>19.963999345442645</v>
      </c>
      <c r="P302" s="158">
        <v>28.833333333333332</v>
      </c>
    </row>
    <row r="303" spans="1:16" s="57" customFormat="1" ht="56.25">
      <c r="A303" s="58">
        <f t="shared" si="53"/>
        <v>281</v>
      </c>
      <c r="B303" s="58">
        <f t="shared" si="54"/>
        <v>5</v>
      </c>
      <c r="C303" s="58">
        <v>1089</v>
      </c>
      <c r="D303" s="59" t="s">
        <v>317</v>
      </c>
      <c r="E303" s="157" t="s">
        <v>44</v>
      </c>
      <c r="F303" s="58" t="s">
        <v>65</v>
      </c>
      <c r="G303" s="60">
        <v>299.99799999999999</v>
      </c>
      <c r="H303" s="60">
        <v>149.999</v>
      </c>
      <c r="I303" s="60">
        <v>44.999000000000002</v>
      </c>
      <c r="J303" s="60">
        <v>45</v>
      </c>
      <c r="K303" s="60">
        <v>0</v>
      </c>
      <c r="L303" s="60">
        <v>10</v>
      </c>
      <c r="M303" s="60">
        <v>40.055999999999997</v>
      </c>
      <c r="N303" s="60">
        <v>9.9440000000000008</v>
      </c>
      <c r="O303" s="61">
        <v>20.000133334222227</v>
      </c>
      <c r="P303" s="158">
        <v>29.5</v>
      </c>
    </row>
    <row r="304" spans="1:16" s="57" customFormat="1" ht="75">
      <c r="A304" s="58">
        <f t="shared" si="53"/>
        <v>282</v>
      </c>
      <c r="B304" s="58">
        <f t="shared" si="54"/>
        <v>6</v>
      </c>
      <c r="C304" s="58">
        <v>1124</v>
      </c>
      <c r="D304" s="59" t="s">
        <v>324</v>
      </c>
      <c r="E304" s="157" t="s">
        <v>44</v>
      </c>
      <c r="F304" s="58" t="s">
        <v>65</v>
      </c>
      <c r="G304" s="60">
        <v>299.94</v>
      </c>
      <c r="H304" s="60">
        <v>149.97</v>
      </c>
      <c r="I304" s="60">
        <v>43.667000000000002</v>
      </c>
      <c r="J304" s="60">
        <v>43.667000000000002</v>
      </c>
      <c r="K304" s="60">
        <v>0</v>
      </c>
      <c r="L304" s="60">
        <v>10</v>
      </c>
      <c r="M304" s="60">
        <v>35</v>
      </c>
      <c r="N304" s="60">
        <v>17.635999999999999</v>
      </c>
      <c r="O304" s="61">
        <v>20.882843235313729</v>
      </c>
      <c r="P304" s="158">
        <v>28.833333333333332</v>
      </c>
    </row>
    <row r="305" spans="1:16" s="57" customFormat="1" ht="37.5">
      <c r="A305" s="58">
        <f t="shared" si="53"/>
        <v>283</v>
      </c>
      <c r="B305" s="58">
        <f t="shared" si="54"/>
        <v>7</v>
      </c>
      <c r="C305" s="58">
        <v>1167</v>
      </c>
      <c r="D305" s="59" t="s">
        <v>309</v>
      </c>
      <c r="E305" s="157" t="s">
        <v>44</v>
      </c>
      <c r="F305" s="58" t="s">
        <v>67</v>
      </c>
      <c r="G305" s="60">
        <v>211.77500000000001</v>
      </c>
      <c r="H305" s="60">
        <v>105.887</v>
      </c>
      <c r="I305" s="60">
        <v>63.438000000000002</v>
      </c>
      <c r="J305" s="60">
        <v>0</v>
      </c>
      <c r="K305" s="60">
        <v>0</v>
      </c>
      <c r="L305" s="60">
        <v>10</v>
      </c>
      <c r="M305" s="60">
        <v>21</v>
      </c>
      <c r="N305" s="60">
        <v>11.45</v>
      </c>
      <c r="O305" s="61">
        <v>20.04485893046866</v>
      </c>
      <c r="P305" s="158">
        <v>30.5</v>
      </c>
    </row>
    <row r="306" spans="1:16" s="57" customFormat="1" ht="43.5" customHeight="1">
      <c r="A306" s="58">
        <f t="shared" si="53"/>
        <v>284</v>
      </c>
      <c r="B306" s="58">
        <f t="shared" si="54"/>
        <v>8</v>
      </c>
      <c r="C306" s="58">
        <v>1236</v>
      </c>
      <c r="D306" s="59" t="s">
        <v>63</v>
      </c>
      <c r="E306" s="157" t="s">
        <v>44</v>
      </c>
      <c r="F306" s="58" t="s">
        <v>64</v>
      </c>
      <c r="G306" s="60">
        <v>299.995</v>
      </c>
      <c r="H306" s="60">
        <v>149.99700000000001</v>
      </c>
      <c r="I306" s="60">
        <v>89.968000000000004</v>
      </c>
      <c r="J306" s="60">
        <v>0</v>
      </c>
      <c r="K306" s="60">
        <v>0</v>
      </c>
      <c r="L306" s="60">
        <v>10</v>
      </c>
      <c r="M306" s="60">
        <v>23.187999999999999</v>
      </c>
      <c r="N306" s="60">
        <v>26.841999999999999</v>
      </c>
      <c r="O306" s="61">
        <v>20.010333505558425</v>
      </c>
      <c r="P306" s="158">
        <v>29.833333333333332</v>
      </c>
    </row>
    <row r="307" spans="1:16" s="57" customFormat="1" ht="37.5">
      <c r="A307" s="58">
        <f t="shared" si="53"/>
        <v>285</v>
      </c>
      <c r="B307" s="58">
        <f t="shared" si="54"/>
        <v>9</v>
      </c>
      <c r="C307" s="58">
        <v>1334</v>
      </c>
      <c r="D307" s="59" t="s">
        <v>307</v>
      </c>
      <c r="E307" s="157" t="s">
        <v>44</v>
      </c>
      <c r="F307" s="58" t="s">
        <v>74</v>
      </c>
      <c r="G307" s="60">
        <v>164.75899999999999</v>
      </c>
      <c r="H307" s="60">
        <v>82.379000000000005</v>
      </c>
      <c r="I307" s="173">
        <v>0</v>
      </c>
      <c r="J307" s="173">
        <v>40.642000000000003</v>
      </c>
      <c r="K307" s="60">
        <v>0</v>
      </c>
      <c r="L307" s="60">
        <v>30</v>
      </c>
      <c r="M307" s="60">
        <v>5.3</v>
      </c>
      <c r="N307" s="60">
        <v>6.4379999999999997</v>
      </c>
      <c r="O307" s="61">
        <v>25.332758756729529</v>
      </c>
      <c r="P307" s="158">
        <v>31.166666666666668</v>
      </c>
    </row>
    <row r="308" spans="1:16" s="57" customFormat="1" ht="37.5">
      <c r="A308" s="58">
        <f t="shared" si="53"/>
        <v>286</v>
      </c>
      <c r="B308" s="58">
        <f t="shared" si="54"/>
        <v>10</v>
      </c>
      <c r="C308" s="58">
        <v>1389</v>
      </c>
      <c r="D308" s="59" t="s">
        <v>1643</v>
      </c>
      <c r="E308" s="157" t="s">
        <v>44</v>
      </c>
      <c r="F308" s="58" t="s">
        <v>65</v>
      </c>
      <c r="G308" s="60">
        <v>298.81599999999997</v>
      </c>
      <c r="H308" s="60">
        <v>149.40799999999999</v>
      </c>
      <c r="I308" s="60">
        <v>43.328000000000003</v>
      </c>
      <c r="J308" s="60">
        <v>43.329000000000001</v>
      </c>
      <c r="K308" s="60">
        <v>0</v>
      </c>
      <c r="L308" s="60">
        <v>5</v>
      </c>
      <c r="M308" s="60">
        <v>46</v>
      </c>
      <c r="N308" s="60">
        <v>11.750999999999999</v>
      </c>
      <c r="O308" s="61">
        <v>20.999879524523454</v>
      </c>
      <c r="P308" s="158">
        <v>30.5</v>
      </c>
    </row>
    <row r="309" spans="1:16" s="57" customFormat="1" ht="37.5">
      <c r="A309" s="58">
        <f t="shared" si="53"/>
        <v>287</v>
      </c>
      <c r="B309" s="58">
        <f t="shared" si="54"/>
        <v>11</v>
      </c>
      <c r="C309" s="58">
        <v>1546</v>
      </c>
      <c r="D309" s="59" t="s">
        <v>320</v>
      </c>
      <c r="E309" s="157" t="s">
        <v>44</v>
      </c>
      <c r="F309" s="58" t="s">
        <v>66</v>
      </c>
      <c r="G309" s="60">
        <v>299.95800000000003</v>
      </c>
      <c r="H309" s="60">
        <v>149.97900000000001</v>
      </c>
      <c r="I309" s="60">
        <v>43.493000000000002</v>
      </c>
      <c r="J309" s="60">
        <v>43.493000000000002</v>
      </c>
      <c r="K309" s="60">
        <v>0</v>
      </c>
      <c r="L309" s="60">
        <v>10</v>
      </c>
      <c r="M309" s="60">
        <v>40.003</v>
      </c>
      <c r="N309" s="60">
        <v>12.991</v>
      </c>
      <c r="O309" s="61">
        <v>21.000940131618425</v>
      </c>
      <c r="P309" s="158">
        <v>29.166666666666668</v>
      </c>
    </row>
    <row r="310" spans="1:16" s="57" customFormat="1" ht="56.25">
      <c r="A310" s="58">
        <f t="shared" si="53"/>
        <v>288</v>
      </c>
      <c r="B310" s="58">
        <f t="shared" si="54"/>
        <v>12</v>
      </c>
      <c r="C310" s="58">
        <v>1613</v>
      </c>
      <c r="D310" s="59" t="s">
        <v>311</v>
      </c>
      <c r="E310" s="157" t="s">
        <v>44</v>
      </c>
      <c r="F310" s="58" t="s">
        <v>70</v>
      </c>
      <c r="G310" s="60">
        <v>279.255</v>
      </c>
      <c r="H310" s="60">
        <v>139.62700000000001</v>
      </c>
      <c r="I310" s="173">
        <v>40.481000000000002</v>
      </c>
      <c r="J310" s="173">
        <v>40.479999999999997</v>
      </c>
      <c r="K310" s="60">
        <v>0</v>
      </c>
      <c r="L310" s="60">
        <v>25</v>
      </c>
      <c r="M310" s="60">
        <v>18.3</v>
      </c>
      <c r="N310" s="60">
        <v>15.367000000000001</v>
      </c>
      <c r="O310" s="61">
        <v>21.008397342930298</v>
      </c>
      <c r="P310" s="158">
        <v>30.166666666666668</v>
      </c>
    </row>
    <row r="311" spans="1:16" s="57" customFormat="1" ht="43.5" customHeight="1">
      <c r="A311" s="58">
        <f t="shared" si="53"/>
        <v>289</v>
      </c>
      <c r="B311" s="58">
        <f t="shared" si="54"/>
        <v>13</v>
      </c>
      <c r="C311" s="58">
        <v>1623</v>
      </c>
      <c r="D311" s="59" t="s">
        <v>312</v>
      </c>
      <c r="E311" s="157" t="s">
        <v>44</v>
      </c>
      <c r="F311" s="58" t="s">
        <v>313</v>
      </c>
      <c r="G311" s="60">
        <v>173.06899999999999</v>
      </c>
      <c r="H311" s="60">
        <v>86.534000000000006</v>
      </c>
      <c r="I311" s="60">
        <v>49.316000000000003</v>
      </c>
      <c r="J311" s="60">
        <v>0</v>
      </c>
      <c r="K311" s="60">
        <v>0</v>
      </c>
      <c r="L311" s="60">
        <v>5</v>
      </c>
      <c r="M311" s="60">
        <v>27</v>
      </c>
      <c r="N311" s="60">
        <v>5.2190000000000003</v>
      </c>
      <c r="O311" s="61">
        <v>21.505295575753024</v>
      </c>
      <c r="P311" s="158">
        <v>30.166666666666668</v>
      </c>
    </row>
    <row r="312" spans="1:16" s="57" customFormat="1" ht="50.25" customHeight="1">
      <c r="A312" s="58">
        <f t="shared" si="53"/>
        <v>290</v>
      </c>
      <c r="B312" s="58">
        <f t="shared" si="54"/>
        <v>14</v>
      </c>
      <c r="C312" s="58">
        <v>1712</v>
      </c>
      <c r="D312" s="59" t="s">
        <v>314</v>
      </c>
      <c r="E312" s="157" t="s">
        <v>44</v>
      </c>
      <c r="F312" s="58" t="s">
        <v>72</v>
      </c>
      <c r="G312" s="60">
        <v>299.99900000000002</v>
      </c>
      <c r="H312" s="60">
        <v>149.999</v>
      </c>
      <c r="I312" s="60">
        <v>87</v>
      </c>
      <c r="J312" s="60">
        <v>0</v>
      </c>
      <c r="K312" s="60">
        <v>0</v>
      </c>
      <c r="L312" s="60">
        <v>33</v>
      </c>
      <c r="M312" s="60">
        <v>30</v>
      </c>
      <c r="N312" s="60">
        <v>0</v>
      </c>
      <c r="O312" s="61">
        <v>21.000070000233332</v>
      </c>
      <c r="P312" s="158">
        <v>30.166666666666668</v>
      </c>
    </row>
    <row r="313" spans="1:16" s="57" customFormat="1" ht="56.25">
      <c r="A313" s="58">
        <f t="shared" si="53"/>
        <v>291</v>
      </c>
      <c r="B313" s="58">
        <f t="shared" si="54"/>
        <v>15</v>
      </c>
      <c r="C313" s="58">
        <v>1738</v>
      </c>
      <c r="D313" s="59" t="s">
        <v>315</v>
      </c>
      <c r="E313" s="157" t="s">
        <v>44</v>
      </c>
      <c r="F313" s="58" t="s">
        <v>68</v>
      </c>
      <c r="G313" s="60">
        <v>99.8</v>
      </c>
      <c r="H313" s="60">
        <v>49.9</v>
      </c>
      <c r="I313" s="173">
        <v>18.716000000000001</v>
      </c>
      <c r="J313" s="173">
        <v>11.2</v>
      </c>
      <c r="K313" s="60">
        <v>0</v>
      </c>
      <c r="L313" s="60">
        <v>10</v>
      </c>
      <c r="M313" s="60">
        <v>10</v>
      </c>
      <c r="N313" s="60">
        <v>0</v>
      </c>
      <c r="O313" s="61">
        <v>20.040080160320642</v>
      </c>
      <c r="P313" s="158">
        <v>29.833333333333332</v>
      </c>
    </row>
    <row r="314" spans="1:16" s="57" customFormat="1" ht="56.25">
      <c r="A314" s="58">
        <f t="shared" si="53"/>
        <v>292</v>
      </c>
      <c r="B314" s="58">
        <f t="shared" si="54"/>
        <v>16</v>
      </c>
      <c r="C314" s="58">
        <v>1774</v>
      </c>
      <c r="D314" s="59" t="s">
        <v>316</v>
      </c>
      <c r="E314" s="157" t="s">
        <v>44</v>
      </c>
      <c r="F314" s="58" t="s">
        <v>71</v>
      </c>
      <c r="G314" s="60">
        <v>290.56700000000001</v>
      </c>
      <c r="H314" s="60">
        <v>145.28299999999999</v>
      </c>
      <c r="I314" s="60">
        <v>86.921000000000006</v>
      </c>
      <c r="J314" s="60">
        <v>0</v>
      </c>
      <c r="K314" s="60">
        <v>0</v>
      </c>
      <c r="L314" s="60">
        <v>15</v>
      </c>
      <c r="M314" s="60">
        <v>18.536000000000001</v>
      </c>
      <c r="N314" s="60">
        <v>24.827000000000002</v>
      </c>
      <c r="O314" s="61">
        <v>20.085901014223914</v>
      </c>
      <c r="P314" s="158">
        <v>29.833333333333332</v>
      </c>
    </row>
    <row r="315" spans="1:16" s="57" customFormat="1" ht="37.5">
      <c r="A315" s="58">
        <f t="shared" si="53"/>
        <v>293</v>
      </c>
      <c r="B315" s="58">
        <f t="shared" si="54"/>
        <v>17</v>
      </c>
      <c r="C315" s="58">
        <v>1778</v>
      </c>
      <c r="D315" s="59" t="s">
        <v>318</v>
      </c>
      <c r="E315" s="157" t="s">
        <v>44</v>
      </c>
      <c r="F315" s="58" t="s">
        <v>75</v>
      </c>
      <c r="G315" s="60">
        <v>199.95500000000001</v>
      </c>
      <c r="H315" s="60">
        <v>99.977000000000004</v>
      </c>
      <c r="I315" s="173">
        <v>28.956</v>
      </c>
      <c r="J315" s="60">
        <v>29</v>
      </c>
      <c r="K315" s="60">
        <v>0</v>
      </c>
      <c r="L315" s="60">
        <v>23.122</v>
      </c>
      <c r="M315" s="60">
        <v>18.899999999999999</v>
      </c>
      <c r="N315" s="60">
        <v>0</v>
      </c>
      <c r="O315" s="61">
        <v>21.015728538921255</v>
      </c>
      <c r="P315" s="158">
        <v>29.5</v>
      </c>
    </row>
    <row r="316" spans="1:16" s="57" customFormat="1" ht="37.5">
      <c r="A316" s="58">
        <f t="shared" si="53"/>
        <v>294</v>
      </c>
      <c r="B316" s="58">
        <f t="shared" si="54"/>
        <v>18</v>
      </c>
      <c r="C316" s="58">
        <v>1879</v>
      </c>
      <c r="D316" s="59" t="s">
        <v>325</v>
      </c>
      <c r="E316" s="157" t="s">
        <v>44</v>
      </c>
      <c r="F316" s="58" t="s">
        <v>326</v>
      </c>
      <c r="G316" s="60">
        <v>297.67099999999999</v>
      </c>
      <c r="H316" s="60">
        <v>148.83600000000001</v>
      </c>
      <c r="I316" s="60">
        <v>81.296000000000006</v>
      </c>
      <c r="J316" s="60">
        <v>0</v>
      </c>
      <c r="K316" s="60">
        <v>0</v>
      </c>
      <c r="L316" s="60">
        <v>45</v>
      </c>
      <c r="M316" s="60">
        <v>2</v>
      </c>
      <c r="N316" s="60">
        <v>20.539000000000001</v>
      </c>
      <c r="O316" s="61">
        <v>22.689143383131043</v>
      </c>
      <c r="P316" s="158">
        <v>28.833333333333332</v>
      </c>
    </row>
    <row r="317" spans="1:16" s="57" customFormat="1" ht="49.5" customHeight="1">
      <c r="A317" s="58">
        <f t="shared" si="53"/>
        <v>295</v>
      </c>
      <c r="B317" s="58">
        <f t="shared" si="54"/>
        <v>19</v>
      </c>
      <c r="C317" s="58">
        <v>1948</v>
      </c>
      <c r="D317" s="59" t="s">
        <v>321</v>
      </c>
      <c r="E317" s="157" t="s">
        <v>44</v>
      </c>
      <c r="F317" s="58" t="s">
        <v>78</v>
      </c>
      <c r="G317" s="60">
        <v>272.65100000000001</v>
      </c>
      <c r="H317" s="60">
        <v>136.32599999999999</v>
      </c>
      <c r="I317" s="60">
        <v>81.525000000000006</v>
      </c>
      <c r="J317" s="60">
        <v>0</v>
      </c>
      <c r="K317" s="60">
        <v>0</v>
      </c>
      <c r="L317" s="60">
        <v>32.799999999999997</v>
      </c>
      <c r="M317" s="60">
        <v>22</v>
      </c>
      <c r="N317" s="60">
        <v>0</v>
      </c>
      <c r="O317" s="61">
        <v>20.098954340897336</v>
      </c>
      <c r="P317" s="158">
        <v>29.166666666666668</v>
      </c>
    </row>
    <row r="318" spans="1:16" s="57" customFormat="1" ht="56.25">
      <c r="A318" s="58">
        <f t="shared" si="53"/>
        <v>296</v>
      </c>
      <c r="B318" s="58">
        <f t="shared" si="54"/>
        <v>20</v>
      </c>
      <c r="C318" s="58">
        <v>1988</v>
      </c>
      <c r="D318" s="59" t="s">
        <v>319</v>
      </c>
      <c r="E318" s="157" t="s">
        <v>44</v>
      </c>
      <c r="F318" s="58" t="s">
        <v>73</v>
      </c>
      <c r="G318" s="60">
        <v>194.87700000000001</v>
      </c>
      <c r="H318" s="60">
        <v>97.438000000000002</v>
      </c>
      <c r="I318" s="60">
        <v>0</v>
      </c>
      <c r="J318" s="60">
        <v>56.238999999999997</v>
      </c>
      <c r="K318" s="60">
        <v>0</v>
      </c>
      <c r="L318" s="60">
        <v>20</v>
      </c>
      <c r="M318" s="60">
        <v>6.5</v>
      </c>
      <c r="N318" s="60">
        <v>14.7</v>
      </c>
      <c r="O318" s="61">
        <v>21.141540561482373</v>
      </c>
      <c r="P318" s="158">
        <v>29.5</v>
      </c>
    </row>
    <row r="319" spans="1:16" s="57" customFormat="1" ht="37.5">
      <c r="A319" s="58">
        <f t="shared" si="53"/>
        <v>297</v>
      </c>
      <c r="B319" s="58">
        <f t="shared" si="54"/>
        <v>21</v>
      </c>
      <c r="C319" s="58">
        <v>2065</v>
      </c>
      <c r="D319" s="59" t="s">
        <v>327</v>
      </c>
      <c r="E319" s="157" t="s">
        <v>44</v>
      </c>
      <c r="F319" s="58" t="s">
        <v>328</v>
      </c>
      <c r="G319" s="60">
        <v>299.63299999999998</v>
      </c>
      <c r="H319" s="60">
        <v>149.816</v>
      </c>
      <c r="I319" s="173">
        <v>44.86</v>
      </c>
      <c r="J319" s="173">
        <v>45</v>
      </c>
      <c r="K319" s="60">
        <v>0</v>
      </c>
      <c r="L319" s="60">
        <v>35</v>
      </c>
      <c r="M319" s="60">
        <v>0</v>
      </c>
      <c r="N319" s="60">
        <v>24.957000000000001</v>
      </c>
      <c r="O319" s="61">
        <v>20.010145744961338</v>
      </c>
      <c r="P319" s="158">
        <v>28.833333333333332</v>
      </c>
    </row>
    <row r="320" spans="1:16" s="69" customFormat="1" ht="50.25" customHeight="1">
      <c r="A320" s="58">
        <f t="shared" si="53"/>
        <v>298</v>
      </c>
      <c r="B320" s="58">
        <f t="shared" si="54"/>
        <v>22</v>
      </c>
      <c r="C320" s="58">
        <v>710</v>
      </c>
      <c r="D320" s="59" t="s">
        <v>657</v>
      </c>
      <c r="E320" s="157" t="s">
        <v>616</v>
      </c>
      <c r="F320" s="58" t="s">
        <v>67</v>
      </c>
      <c r="G320" s="60">
        <v>299.983</v>
      </c>
      <c r="H320" s="60">
        <v>149.99100000000001</v>
      </c>
      <c r="I320" s="60">
        <v>87.966999999999999</v>
      </c>
      <c r="J320" s="60">
        <v>0</v>
      </c>
      <c r="K320" s="60">
        <v>0</v>
      </c>
      <c r="L320" s="60">
        <v>10</v>
      </c>
      <c r="M320" s="60">
        <v>50.6</v>
      </c>
      <c r="N320" s="60">
        <v>1.425</v>
      </c>
      <c r="O320" s="61">
        <v>20.676171649726818</v>
      </c>
      <c r="P320" s="158">
        <v>30.166666666666668</v>
      </c>
    </row>
    <row r="321" spans="1:16" s="69" customFormat="1" ht="42.75" customHeight="1">
      <c r="A321" s="58">
        <f t="shared" si="53"/>
        <v>299</v>
      </c>
      <c r="B321" s="58">
        <f t="shared" si="54"/>
        <v>23</v>
      </c>
      <c r="C321" s="58">
        <v>760</v>
      </c>
      <c r="D321" s="59" t="s">
        <v>654</v>
      </c>
      <c r="E321" s="157" t="s">
        <v>616</v>
      </c>
      <c r="F321" s="58" t="s">
        <v>655</v>
      </c>
      <c r="G321" s="60">
        <v>288.72500000000002</v>
      </c>
      <c r="H321" s="60">
        <v>144.35900000000001</v>
      </c>
      <c r="I321" s="173">
        <v>41.83</v>
      </c>
      <c r="J321" s="173">
        <f>G321-H321-I321-L321-M321-N321</f>
        <v>41.830000000000013</v>
      </c>
      <c r="K321" s="60">
        <v>0</v>
      </c>
      <c r="L321" s="60">
        <v>10</v>
      </c>
      <c r="M321" s="60">
        <v>50</v>
      </c>
      <c r="N321" s="60">
        <v>0.70599999999999996</v>
      </c>
      <c r="O321" s="61">
        <v>21.025543337085463</v>
      </c>
      <c r="P321" s="158">
        <v>30.5</v>
      </c>
    </row>
    <row r="322" spans="1:16" s="69" customFormat="1" ht="42.75" customHeight="1">
      <c r="A322" s="58">
        <f t="shared" si="53"/>
        <v>300</v>
      </c>
      <c r="B322" s="58">
        <f t="shared" si="54"/>
        <v>24</v>
      </c>
      <c r="C322" s="58">
        <v>948</v>
      </c>
      <c r="D322" s="59" t="s">
        <v>656</v>
      </c>
      <c r="E322" s="157" t="s">
        <v>616</v>
      </c>
      <c r="F322" s="58" t="s">
        <v>65</v>
      </c>
      <c r="G322" s="60">
        <v>299.90800000000002</v>
      </c>
      <c r="H322" s="60">
        <v>149.535</v>
      </c>
      <c r="I322" s="60">
        <v>45</v>
      </c>
      <c r="J322" s="60">
        <v>45</v>
      </c>
      <c r="K322" s="60">
        <v>0</v>
      </c>
      <c r="L322" s="60">
        <v>10</v>
      </c>
      <c r="M322" s="60">
        <v>35</v>
      </c>
      <c r="N322" s="60">
        <v>15.372999999999999</v>
      </c>
      <c r="O322" s="61">
        <v>20.130506688717873</v>
      </c>
      <c r="P322" s="158">
        <v>30.5</v>
      </c>
    </row>
    <row r="323" spans="1:16" s="69" customFormat="1" ht="42.75" customHeight="1">
      <c r="A323" s="58">
        <f t="shared" si="53"/>
        <v>301</v>
      </c>
      <c r="B323" s="58">
        <f t="shared" si="54"/>
        <v>25</v>
      </c>
      <c r="C323" s="58">
        <v>1094</v>
      </c>
      <c r="D323" s="59" t="s">
        <v>652</v>
      </c>
      <c r="E323" s="157" t="s">
        <v>616</v>
      </c>
      <c r="F323" s="58" t="s">
        <v>65</v>
      </c>
      <c r="G323" s="60">
        <v>299.077</v>
      </c>
      <c r="H323" s="60">
        <v>149.53800000000001</v>
      </c>
      <c r="I323" s="60">
        <v>36.405999999999999</v>
      </c>
      <c r="J323" s="60">
        <v>36.405000000000001</v>
      </c>
      <c r="K323" s="60">
        <v>0</v>
      </c>
      <c r="L323" s="60">
        <v>10</v>
      </c>
      <c r="M323" s="60">
        <v>45.314999999999998</v>
      </c>
      <c r="N323" s="60">
        <v>21.413</v>
      </c>
      <c r="O323" s="61">
        <v>25.654931673114277</v>
      </c>
      <c r="P323" s="158">
        <v>32.166666666666671</v>
      </c>
    </row>
    <row r="324" spans="1:16" s="69" customFormat="1" ht="46.5" customHeight="1">
      <c r="A324" s="58">
        <f t="shared" si="53"/>
        <v>302</v>
      </c>
      <c r="B324" s="58">
        <f t="shared" si="54"/>
        <v>26</v>
      </c>
      <c r="C324" s="58">
        <v>1267</v>
      </c>
      <c r="D324" s="59" t="s">
        <v>653</v>
      </c>
      <c r="E324" s="157" t="s">
        <v>616</v>
      </c>
      <c r="F324" s="58" t="s">
        <v>65</v>
      </c>
      <c r="G324" s="60">
        <v>297.39699999999999</v>
      </c>
      <c r="H324" s="60">
        <v>148.69800000000001</v>
      </c>
      <c r="I324" s="60">
        <v>43.186999999999998</v>
      </c>
      <c r="J324" s="60">
        <v>43.186999999999998</v>
      </c>
      <c r="K324" s="60">
        <v>0</v>
      </c>
      <c r="L324" s="60">
        <v>10</v>
      </c>
      <c r="M324" s="60">
        <v>25.524999999999999</v>
      </c>
      <c r="N324" s="60">
        <v>26.8</v>
      </c>
      <c r="O324" s="61">
        <v>20.956835475811793</v>
      </c>
      <c r="P324" s="158">
        <v>31.166666666666668</v>
      </c>
    </row>
    <row r="325" spans="1:16" s="69" customFormat="1" ht="46.5" customHeight="1">
      <c r="A325" s="58">
        <f t="shared" si="53"/>
        <v>303</v>
      </c>
      <c r="B325" s="58">
        <f t="shared" si="54"/>
        <v>27</v>
      </c>
      <c r="C325" s="80">
        <v>2421</v>
      </c>
      <c r="D325" s="59" t="s">
        <v>1706</v>
      </c>
      <c r="E325" s="157" t="s">
        <v>764</v>
      </c>
      <c r="F325" s="58" t="s">
        <v>65</v>
      </c>
      <c r="G325" s="81">
        <v>400</v>
      </c>
      <c r="H325" s="81">
        <v>200</v>
      </c>
      <c r="I325" s="81">
        <v>130</v>
      </c>
      <c r="J325" s="81">
        <v>0</v>
      </c>
      <c r="K325" s="81">
        <v>0</v>
      </c>
      <c r="L325" s="81">
        <v>5</v>
      </c>
      <c r="M325" s="81">
        <v>42.68</v>
      </c>
      <c r="N325" s="81">
        <v>22.32</v>
      </c>
      <c r="O325" s="159">
        <f t="shared" ref="O325" si="55">(N325+M325+L325)/G325*100</f>
        <v>17.5</v>
      </c>
      <c r="P325" s="158">
        <v>24.167000000000002</v>
      </c>
    </row>
    <row r="326" spans="1:16" s="69" customFormat="1" ht="46.5" customHeight="1">
      <c r="A326" s="58">
        <f t="shared" si="53"/>
        <v>304</v>
      </c>
      <c r="B326" s="58">
        <f t="shared" si="54"/>
        <v>28</v>
      </c>
      <c r="C326" s="58">
        <v>1039</v>
      </c>
      <c r="D326" s="59" t="s">
        <v>903</v>
      </c>
      <c r="E326" s="157" t="s">
        <v>876</v>
      </c>
      <c r="F326" s="58" t="s">
        <v>904</v>
      </c>
      <c r="G326" s="60">
        <v>500</v>
      </c>
      <c r="H326" s="60">
        <v>200</v>
      </c>
      <c r="I326" s="60">
        <v>107.5</v>
      </c>
      <c r="J326" s="60">
        <v>107.5</v>
      </c>
      <c r="K326" s="60">
        <v>0</v>
      </c>
      <c r="L326" s="60">
        <v>39</v>
      </c>
      <c r="M326" s="60">
        <v>31</v>
      </c>
      <c r="N326" s="60">
        <v>15</v>
      </c>
      <c r="O326" s="61">
        <v>17</v>
      </c>
      <c r="P326" s="158">
        <v>27.166666666666668</v>
      </c>
    </row>
    <row r="327" spans="1:16" s="69" customFormat="1" ht="46.5" customHeight="1">
      <c r="A327" s="58">
        <f t="shared" si="53"/>
        <v>305</v>
      </c>
      <c r="B327" s="58">
        <f t="shared" si="54"/>
        <v>29</v>
      </c>
      <c r="C327" s="58">
        <v>1741</v>
      </c>
      <c r="D327" s="59" t="s">
        <v>905</v>
      </c>
      <c r="E327" s="157" t="s">
        <v>876</v>
      </c>
      <c r="F327" s="58" t="s">
        <v>906</v>
      </c>
      <c r="G327" s="60">
        <v>499.89299999999997</v>
      </c>
      <c r="H327" s="60">
        <v>200</v>
      </c>
      <c r="I327" s="60">
        <v>209.73500000000001</v>
      </c>
      <c r="J327" s="60">
        <v>0</v>
      </c>
      <c r="K327" s="60">
        <v>0</v>
      </c>
      <c r="L327" s="60">
        <v>60</v>
      </c>
      <c r="M327" s="60">
        <v>15</v>
      </c>
      <c r="N327" s="60">
        <v>15.157999999999999</v>
      </c>
      <c r="O327" s="61">
        <v>18.035459588351909</v>
      </c>
      <c r="P327" s="158">
        <v>27.166666666666668</v>
      </c>
    </row>
    <row r="328" spans="1:16" s="69" customFormat="1" ht="46.5" customHeight="1">
      <c r="A328" s="58">
        <f t="shared" si="53"/>
        <v>306</v>
      </c>
      <c r="B328" s="58">
        <f t="shared" si="54"/>
        <v>30</v>
      </c>
      <c r="C328" s="58">
        <v>1914</v>
      </c>
      <c r="D328" s="59" t="s">
        <v>907</v>
      </c>
      <c r="E328" s="157" t="s">
        <v>876</v>
      </c>
      <c r="F328" s="58" t="s">
        <v>908</v>
      </c>
      <c r="G328" s="60">
        <v>204.25299999999999</v>
      </c>
      <c r="H328" s="60">
        <v>102.126</v>
      </c>
      <c r="I328" s="60">
        <v>64.212999999999994</v>
      </c>
      <c r="J328" s="60">
        <v>0</v>
      </c>
      <c r="K328" s="60">
        <v>0</v>
      </c>
      <c r="L328" s="60">
        <v>20</v>
      </c>
      <c r="M328" s="60">
        <v>2</v>
      </c>
      <c r="N328" s="60">
        <v>15.914</v>
      </c>
      <c r="O328" s="61">
        <v>18.562273259144298</v>
      </c>
      <c r="P328" s="158">
        <v>27.166666666666668</v>
      </c>
    </row>
    <row r="329" spans="1:16" s="69" customFormat="1" ht="46.5" customHeight="1">
      <c r="A329" s="58">
        <f t="shared" si="53"/>
        <v>307</v>
      </c>
      <c r="B329" s="58">
        <f t="shared" si="54"/>
        <v>31</v>
      </c>
      <c r="C329" s="58">
        <v>2100</v>
      </c>
      <c r="D329" s="59" t="s">
        <v>909</v>
      </c>
      <c r="E329" s="157" t="s">
        <v>876</v>
      </c>
      <c r="F329" s="58" t="s">
        <v>65</v>
      </c>
      <c r="G329" s="60">
        <v>333.86799999999999</v>
      </c>
      <c r="H329" s="60">
        <v>166.934</v>
      </c>
      <c r="I329" s="60">
        <v>50.966999999999999</v>
      </c>
      <c r="J329" s="60">
        <v>50.966999999999999</v>
      </c>
      <c r="K329" s="60">
        <v>0</v>
      </c>
      <c r="L329" s="60">
        <v>50</v>
      </c>
      <c r="M329" s="60">
        <v>15</v>
      </c>
      <c r="N329" s="60">
        <v>0</v>
      </c>
      <c r="O329" s="61">
        <v>19.468772089568333</v>
      </c>
      <c r="P329" s="158">
        <v>27.166666666666668</v>
      </c>
    </row>
    <row r="330" spans="1:16" s="69" customFormat="1" ht="46.5" customHeight="1">
      <c r="A330" s="58">
        <f t="shared" si="53"/>
        <v>308</v>
      </c>
      <c r="B330" s="58">
        <f t="shared" si="54"/>
        <v>32</v>
      </c>
      <c r="C330" s="58">
        <v>2124</v>
      </c>
      <c r="D330" s="59" t="s">
        <v>898</v>
      </c>
      <c r="E330" s="157" t="s">
        <v>876</v>
      </c>
      <c r="F330" s="58" t="s">
        <v>899</v>
      </c>
      <c r="G330" s="60">
        <v>49.936999999999998</v>
      </c>
      <c r="H330" s="60">
        <v>24.968</v>
      </c>
      <c r="I330" s="60">
        <v>14.968</v>
      </c>
      <c r="J330" s="60">
        <v>0</v>
      </c>
      <c r="K330" s="60">
        <v>0</v>
      </c>
      <c r="L330" s="60">
        <v>5</v>
      </c>
      <c r="M330" s="60">
        <v>5.0010000000000003</v>
      </c>
      <c r="N330" s="60">
        <v>0</v>
      </c>
      <c r="O330" s="61">
        <v>20.027234315237202</v>
      </c>
      <c r="P330" s="158">
        <v>28.5</v>
      </c>
    </row>
    <row r="331" spans="1:16" s="69" customFormat="1" ht="46.5" customHeight="1">
      <c r="A331" s="58">
        <f t="shared" si="53"/>
        <v>309</v>
      </c>
      <c r="B331" s="58">
        <f t="shared" si="54"/>
        <v>33</v>
      </c>
      <c r="C331" s="58">
        <v>2193</v>
      </c>
      <c r="D331" s="59" t="s">
        <v>900</v>
      </c>
      <c r="E331" s="157" t="s">
        <v>876</v>
      </c>
      <c r="F331" s="58" t="s">
        <v>901</v>
      </c>
      <c r="G331" s="60">
        <v>399.887</v>
      </c>
      <c r="H331" s="60">
        <v>199.94300000000001</v>
      </c>
      <c r="I331" s="60">
        <v>59.671999999999997</v>
      </c>
      <c r="J331" s="60">
        <v>59.671999999999997</v>
      </c>
      <c r="K331" s="60">
        <v>0</v>
      </c>
      <c r="L331" s="60">
        <v>70</v>
      </c>
      <c r="M331" s="60">
        <v>0</v>
      </c>
      <c r="N331" s="60">
        <v>10.6</v>
      </c>
      <c r="O331" s="61">
        <v>20.155693983550353</v>
      </c>
      <c r="P331" s="158">
        <v>28.5</v>
      </c>
    </row>
    <row r="332" spans="1:16" s="69" customFormat="1" ht="46.5" customHeight="1">
      <c r="A332" s="58">
        <f t="shared" si="53"/>
        <v>310</v>
      </c>
      <c r="B332" s="58">
        <f t="shared" si="54"/>
        <v>34</v>
      </c>
      <c r="C332" s="58">
        <v>2469</v>
      </c>
      <c r="D332" s="59" t="s">
        <v>902</v>
      </c>
      <c r="E332" s="157" t="s">
        <v>876</v>
      </c>
      <c r="F332" s="58" t="s">
        <v>71</v>
      </c>
      <c r="G332" s="60">
        <v>499.745</v>
      </c>
      <c r="H332" s="60">
        <v>200</v>
      </c>
      <c r="I332" s="60">
        <v>189.79599999999999</v>
      </c>
      <c r="J332" s="60">
        <v>0</v>
      </c>
      <c r="K332" s="60">
        <v>0</v>
      </c>
      <c r="L332" s="60">
        <v>109.949</v>
      </c>
      <c r="M332" s="60">
        <v>0</v>
      </c>
      <c r="N332" s="60">
        <v>0</v>
      </c>
      <c r="O332" s="61">
        <v>22.001020520465435</v>
      </c>
      <c r="P332" s="158">
        <v>28.5</v>
      </c>
    </row>
    <row r="333" spans="1:16" s="79" customFormat="1" ht="56.25">
      <c r="A333" s="58">
        <f t="shared" si="53"/>
        <v>311</v>
      </c>
      <c r="B333" s="58">
        <f t="shared" si="54"/>
        <v>35</v>
      </c>
      <c r="C333" s="58">
        <v>1543</v>
      </c>
      <c r="D333" s="59" t="s">
        <v>1490</v>
      </c>
      <c r="E333" s="157" t="s">
        <v>1441</v>
      </c>
      <c r="F333" s="58" t="s">
        <v>64</v>
      </c>
      <c r="G333" s="60">
        <v>275.04700000000003</v>
      </c>
      <c r="H333" s="60">
        <v>137.523</v>
      </c>
      <c r="I333" s="60">
        <v>58.86</v>
      </c>
      <c r="J333" s="60">
        <v>15</v>
      </c>
      <c r="K333" s="60">
        <v>0</v>
      </c>
      <c r="L333" s="60">
        <v>35</v>
      </c>
      <c r="M333" s="60">
        <v>9.8000000000000007</v>
      </c>
      <c r="N333" s="60">
        <v>18.864000000000001</v>
      </c>
      <c r="O333" s="61">
        <v>23.146589491977736</v>
      </c>
      <c r="P333" s="158">
        <v>29.833333333333332</v>
      </c>
    </row>
    <row r="334" spans="1:16" s="79" customFormat="1" ht="59.25" customHeight="1">
      <c r="A334" s="58">
        <f t="shared" si="53"/>
        <v>312</v>
      </c>
      <c r="B334" s="58">
        <f t="shared" si="54"/>
        <v>36</v>
      </c>
      <c r="C334" s="58">
        <v>2555</v>
      </c>
      <c r="D334" s="59" t="s">
        <v>1491</v>
      </c>
      <c r="E334" s="157" t="s">
        <v>1441</v>
      </c>
      <c r="F334" s="58" t="s">
        <v>1492</v>
      </c>
      <c r="G334" s="60">
        <v>350.93599999999998</v>
      </c>
      <c r="H334" s="60">
        <v>175.46799999999999</v>
      </c>
      <c r="I334" s="60">
        <v>53.984000000000002</v>
      </c>
      <c r="J334" s="60">
        <v>53.984000000000002</v>
      </c>
      <c r="K334" s="60">
        <v>0</v>
      </c>
      <c r="L334" s="60">
        <v>59</v>
      </c>
      <c r="M334" s="60">
        <v>8.5</v>
      </c>
      <c r="N334" s="60">
        <v>0</v>
      </c>
      <c r="O334" s="61">
        <v>19.234276335286207</v>
      </c>
      <c r="P334" s="158">
        <v>28.166666666666668</v>
      </c>
    </row>
    <row r="335" spans="1:16" s="19" customFormat="1" ht="20.25">
      <c r="A335" s="16"/>
      <c r="B335" s="27">
        <v>5</v>
      </c>
      <c r="C335" s="17"/>
      <c r="D335" s="20" t="s">
        <v>79</v>
      </c>
      <c r="E335" s="89"/>
      <c r="F335" s="18"/>
      <c r="G335" s="28">
        <f>SUM(G336:G340)</f>
        <v>813.55700000000002</v>
      </c>
      <c r="H335" s="28">
        <f>SUM(H336:H340)</f>
        <v>406.77799999999996</v>
      </c>
      <c r="I335" s="28">
        <f t="shared" ref="I335:N335" si="56">SUM(I336:I340)</f>
        <v>0</v>
      </c>
      <c r="J335" s="28">
        <f t="shared" si="56"/>
        <v>0</v>
      </c>
      <c r="K335" s="28">
        <f t="shared" si="56"/>
        <v>266.17899999999997</v>
      </c>
      <c r="L335" s="28">
        <f t="shared" si="56"/>
        <v>118.9</v>
      </c>
      <c r="M335" s="28">
        <f t="shared" si="56"/>
        <v>2</v>
      </c>
      <c r="N335" s="28">
        <f t="shared" si="56"/>
        <v>19.7</v>
      </c>
      <c r="O335" s="36"/>
      <c r="P335" s="36"/>
    </row>
    <row r="336" spans="1:16" s="79" customFormat="1" ht="37.5">
      <c r="A336" s="58">
        <f>A334+1</f>
        <v>313</v>
      </c>
      <c r="B336" s="58">
        <v>1</v>
      </c>
      <c r="C336" s="58">
        <v>921</v>
      </c>
      <c r="D336" s="59" t="s">
        <v>919</v>
      </c>
      <c r="E336" s="157" t="s">
        <v>876</v>
      </c>
      <c r="F336" s="161" t="s">
        <v>920</v>
      </c>
      <c r="G336" s="60">
        <v>114.892</v>
      </c>
      <c r="H336" s="60">
        <v>57.445999999999998</v>
      </c>
      <c r="I336" s="60">
        <v>0</v>
      </c>
      <c r="J336" s="60">
        <v>0</v>
      </c>
      <c r="K336" s="60">
        <v>38.445999999999998</v>
      </c>
      <c r="L336" s="60">
        <v>17</v>
      </c>
      <c r="M336" s="60">
        <v>2</v>
      </c>
      <c r="N336" s="60">
        <v>0</v>
      </c>
      <c r="O336" s="61">
        <v>16.537269783796958</v>
      </c>
      <c r="P336" s="162">
        <v>27.166666666666668</v>
      </c>
    </row>
    <row r="337" spans="1:16" s="79" customFormat="1" ht="57" customHeight="1">
      <c r="A337" s="58">
        <f t="shared" ref="A337:B340" si="57">A336+1</f>
        <v>314</v>
      </c>
      <c r="B337" s="58">
        <f t="shared" si="57"/>
        <v>2</v>
      </c>
      <c r="C337" s="58">
        <v>1204</v>
      </c>
      <c r="D337" s="59" t="s">
        <v>921</v>
      </c>
      <c r="E337" s="157" t="s">
        <v>876</v>
      </c>
      <c r="F337" s="161" t="s">
        <v>922</v>
      </c>
      <c r="G337" s="60">
        <v>199.91399999999999</v>
      </c>
      <c r="H337" s="60">
        <v>99.956999999999994</v>
      </c>
      <c r="I337" s="60">
        <v>0</v>
      </c>
      <c r="J337" s="60">
        <v>0</v>
      </c>
      <c r="K337" s="60">
        <v>67.757000000000005</v>
      </c>
      <c r="L337" s="60">
        <v>32.200000000000003</v>
      </c>
      <c r="M337" s="60">
        <v>0</v>
      </c>
      <c r="N337" s="60">
        <v>0</v>
      </c>
      <c r="O337" s="61">
        <v>16.106925978170615</v>
      </c>
      <c r="P337" s="162">
        <v>27.166666666666668</v>
      </c>
    </row>
    <row r="338" spans="1:16" s="82" customFormat="1" ht="37.5">
      <c r="A338" s="58">
        <f t="shared" si="57"/>
        <v>315</v>
      </c>
      <c r="B338" s="58">
        <f t="shared" si="57"/>
        <v>3</v>
      </c>
      <c r="C338" s="80">
        <v>1176</v>
      </c>
      <c r="D338" s="163" t="s">
        <v>1151</v>
      </c>
      <c r="E338" s="157" t="s">
        <v>1100</v>
      </c>
      <c r="F338" s="58" t="s">
        <v>1152</v>
      </c>
      <c r="G338" s="81">
        <v>102.875</v>
      </c>
      <c r="H338" s="81">
        <v>51.436999999999998</v>
      </c>
      <c r="I338" s="81">
        <v>0</v>
      </c>
      <c r="J338" s="81">
        <v>0</v>
      </c>
      <c r="K338" s="81">
        <v>32.238</v>
      </c>
      <c r="L338" s="81">
        <v>9.6</v>
      </c>
      <c r="M338" s="81">
        <v>0</v>
      </c>
      <c r="N338" s="81">
        <v>9.6</v>
      </c>
      <c r="O338" s="159">
        <v>18.663426488456864</v>
      </c>
      <c r="P338" s="160">
        <v>28.5</v>
      </c>
    </row>
    <row r="339" spans="1:16" s="82" customFormat="1" ht="37.5">
      <c r="A339" s="58">
        <f t="shared" si="57"/>
        <v>316</v>
      </c>
      <c r="B339" s="58">
        <f t="shared" si="57"/>
        <v>4</v>
      </c>
      <c r="C339" s="80">
        <v>1458</v>
      </c>
      <c r="D339" s="163" t="s">
        <v>1153</v>
      </c>
      <c r="E339" s="157" t="s">
        <v>1100</v>
      </c>
      <c r="F339" s="58" t="s">
        <v>1154</v>
      </c>
      <c r="G339" s="81">
        <v>107.25</v>
      </c>
      <c r="H339" s="81">
        <v>53.625</v>
      </c>
      <c r="I339" s="81">
        <v>0</v>
      </c>
      <c r="J339" s="81">
        <v>0</v>
      </c>
      <c r="K339" s="81">
        <v>33.424999999999997</v>
      </c>
      <c r="L339" s="81">
        <v>10.1</v>
      </c>
      <c r="M339" s="81">
        <v>0</v>
      </c>
      <c r="N339" s="81">
        <v>10.1</v>
      </c>
      <c r="O339" s="159">
        <v>18.834498834498834</v>
      </c>
      <c r="P339" s="160">
        <v>28.166666666666668</v>
      </c>
    </row>
    <row r="340" spans="1:16" s="79" customFormat="1" ht="59.25" customHeight="1">
      <c r="A340" s="58">
        <f t="shared" si="57"/>
        <v>317</v>
      </c>
      <c r="B340" s="58">
        <f t="shared" si="57"/>
        <v>5</v>
      </c>
      <c r="C340" s="58">
        <v>860</v>
      </c>
      <c r="D340" s="59" t="s">
        <v>1493</v>
      </c>
      <c r="E340" s="157" t="s">
        <v>1441</v>
      </c>
      <c r="F340" s="58" t="s">
        <v>1494</v>
      </c>
      <c r="G340" s="60">
        <v>288.62599999999998</v>
      </c>
      <c r="H340" s="60">
        <v>144.31299999999999</v>
      </c>
      <c r="I340" s="60">
        <v>0</v>
      </c>
      <c r="J340" s="60">
        <v>0</v>
      </c>
      <c r="K340" s="60">
        <v>94.313000000000002</v>
      </c>
      <c r="L340" s="60">
        <v>50</v>
      </c>
      <c r="M340" s="60">
        <v>0</v>
      </c>
      <c r="N340" s="60">
        <v>0</v>
      </c>
      <c r="O340" s="61">
        <f>(N340+M340+L340)/G340*100</f>
        <v>17.323456653246762</v>
      </c>
      <c r="P340" s="158" t="e">
        <f>#REF!+#REF!</f>
        <v>#REF!</v>
      </c>
    </row>
    <row r="341" spans="1:16" s="11" customFormat="1" ht="20.25">
      <c r="A341" s="64"/>
      <c r="B341" s="13">
        <f>B342+B380</f>
        <v>46</v>
      </c>
      <c r="C341" s="5"/>
      <c r="D341" s="9" t="s">
        <v>19</v>
      </c>
      <c r="E341" s="87"/>
      <c r="F341" s="5"/>
      <c r="G341" s="12">
        <f t="shared" ref="G341:N341" si="58">G342+G380</f>
        <v>14430.891000000003</v>
      </c>
      <c r="H341" s="12">
        <f t="shared" si="58"/>
        <v>6375.8679999999995</v>
      </c>
      <c r="I341" s="12">
        <f t="shared" si="58"/>
        <v>3641.5419999999995</v>
      </c>
      <c r="J341" s="12">
        <f t="shared" si="58"/>
        <v>778.87599999999986</v>
      </c>
      <c r="K341" s="12">
        <f t="shared" si="58"/>
        <v>606.55799999999999</v>
      </c>
      <c r="L341" s="12">
        <f t="shared" si="58"/>
        <v>1479.7260000000001</v>
      </c>
      <c r="M341" s="12">
        <f t="shared" si="58"/>
        <v>678.28300000000002</v>
      </c>
      <c r="N341" s="12">
        <f t="shared" si="58"/>
        <v>870.03800000000035</v>
      </c>
      <c r="O341" s="37"/>
      <c r="P341" s="37"/>
    </row>
    <row r="342" spans="1:16" s="26" customFormat="1" ht="20.25">
      <c r="A342" s="62"/>
      <c r="B342" s="63">
        <v>37</v>
      </c>
      <c r="C342" s="23"/>
      <c r="D342" s="24" t="s">
        <v>80</v>
      </c>
      <c r="E342" s="88"/>
      <c r="F342" s="23"/>
      <c r="G342" s="25">
        <f t="shared" ref="G342:N342" si="59">SUM(G343:G379)</f>
        <v>12310.571000000004</v>
      </c>
      <c r="H342" s="25">
        <f t="shared" si="59"/>
        <v>5350.0329999999994</v>
      </c>
      <c r="I342" s="25">
        <f t="shared" si="59"/>
        <v>3641.5419999999995</v>
      </c>
      <c r="J342" s="25">
        <f t="shared" si="59"/>
        <v>778.87599999999986</v>
      </c>
      <c r="K342" s="25">
        <f t="shared" si="59"/>
        <v>0</v>
      </c>
      <c r="L342" s="25">
        <f t="shared" si="59"/>
        <v>1204.5610000000001</v>
      </c>
      <c r="M342" s="25">
        <f t="shared" si="59"/>
        <v>624.78300000000002</v>
      </c>
      <c r="N342" s="25">
        <f t="shared" si="59"/>
        <v>710.77600000000029</v>
      </c>
      <c r="O342" s="40"/>
      <c r="P342" s="40"/>
    </row>
    <row r="343" spans="1:16" s="57" customFormat="1" ht="37.5">
      <c r="A343" s="58">
        <f>A340+1</f>
        <v>318</v>
      </c>
      <c r="B343" s="58">
        <v>1</v>
      </c>
      <c r="C343" s="58">
        <v>311</v>
      </c>
      <c r="D343" s="59" t="s">
        <v>330</v>
      </c>
      <c r="E343" s="157" t="s">
        <v>44</v>
      </c>
      <c r="F343" s="58" t="s">
        <v>81</v>
      </c>
      <c r="G343" s="60">
        <v>299.97199999999998</v>
      </c>
      <c r="H343" s="60">
        <v>149.98599999999999</v>
      </c>
      <c r="I343" s="60">
        <v>92.977999999999994</v>
      </c>
      <c r="J343" s="60">
        <v>5</v>
      </c>
      <c r="K343" s="60">
        <v>0</v>
      </c>
      <c r="L343" s="60">
        <v>35</v>
      </c>
      <c r="M343" s="60">
        <v>0</v>
      </c>
      <c r="N343" s="60">
        <v>17.007999999999999</v>
      </c>
      <c r="O343" s="61">
        <v>17.337618177696584</v>
      </c>
      <c r="P343" s="158">
        <v>29.666666666666668</v>
      </c>
    </row>
    <row r="344" spans="1:16" s="57" customFormat="1" ht="56.25">
      <c r="A344" s="58">
        <f t="shared" ref="A344:A379" si="60">A343+1</f>
        <v>319</v>
      </c>
      <c r="B344" s="58">
        <f>B343+1</f>
        <v>2</v>
      </c>
      <c r="C344" s="58">
        <v>746</v>
      </c>
      <c r="D344" s="59" t="s">
        <v>331</v>
      </c>
      <c r="E344" s="157" t="s">
        <v>44</v>
      </c>
      <c r="F344" s="58" t="s">
        <v>83</v>
      </c>
      <c r="G344" s="60">
        <v>497.755</v>
      </c>
      <c r="H344" s="60">
        <v>200</v>
      </c>
      <c r="I344" s="60">
        <v>200.52699999999999</v>
      </c>
      <c r="J344" s="60">
        <v>0</v>
      </c>
      <c r="K344" s="60">
        <v>0</v>
      </c>
      <c r="L344" s="60">
        <v>20</v>
      </c>
      <c r="M344" s="60">
        <v>53</v>
      </c>
      <c r="N344" s="60">
        <v>24.228000000000002</v>
      </c>
      <c r="O344" s="61">
        <v>19.533304537372807</v>
      </c>
      <c r="P344" s="158">
        <v>29.666666666666668</v>
      </c>
    </row>
    <row r="345" spans="1:16" s="57" customFormat="1" ht="79.5" customHeight="1">
      <c r="A345" s="58">
        <f t="shared" si="60"/>
        <v>320</v>
      </c>
      <c r="B345" s="58">
        <f t="shared" ref="B345:B379" si="61">B344+1</f>
        <v>3</v>
      </c>
      <c r="C345" s="58">
        <v>1131</v>
      </c>
      <c r="D345" s="59" t="s">
        <v>332</v>
      </c>
      <c r="E345" s="157" t="s">
        <v>44</v>
      </c>
      <c r="F345" s="58" t="s">
        <v>333</v>
      </c>
      <c r="G345" s="60">
        <v>499.90300000000002</v>
      </c>
      <c r="H345" s="60">
        <v>200</v>
      </c>
      <c r="I345" s="60">
        <v>179.92400000000001</v>
      </c>
      <c r="J345" s="60">
        <v>15</v>
      </c>
      <c r="K345" s="60">
        <v>0</v>
      </c>
      <c r="L345" s="60">
        <v>55.18</v>
      </c>
      <c r="M345" s="60">
        <v>0</v>
      </c>
      <c r="N345" s="60">
        <v>49.798999999999999</v>
      </c>
      <c r="O345" s="61">
        <v>20.999873975551257</v>
      </c>
      <c r="P345" s="158">
        <v>29.333333333333332</v>
      </c>
    </row>
    <row r="346" spans="1:16" s="57" customFormat="1" ht="44.25" customHeight="1">
      <c r="A346" s="58">
        <f t="shared" si="60"/>
        <v>321</v>
      </c>
      <c r="B346" s="58">
        <f t="shared" si="61"/>
        <v>4</v>
      </c>
      <c r="C346" s="58">
        <v>1219</v>
      </c>
      <c r="D346" s="59" t="s">
        <v>334</v>
      </c>
      <c r="E346" s="157" t="s">
        <v>44</v>
      </c>
      <c r="F346" s="58" t="s">
        <v>81</v>
      </c>
      <c r="G346" s="60">
        <v>73.489999999999995</v>
      </c>
      <c r="H346" s="60">
        <v>33</v>
      </c>
      <c r="I346" s="60">
        <v>24.69</v>
      </c>
      <c r="J346" s="60">
        <v>0</v>
      </c>
      <c r="K346" s="60">
        <v>0</v>
      </c>
      <c r="L346" s="60">
        <v>0</v>
      </c>
      <c r="M346" s="60">
        <v>15.8</v>
      </c>
      <c r="N346" s="60">
        <v>0</v>
      </c>
      <c r="O346" s="61">
        <v>21.499523744727174</v>
      </c>
      <c r="P346" s="158">
        <v>29.333333333333332</v>
      </c>
    </row>
    <row r="347" spans="1:16" s="57" customFormat="1" ht="60" customHeight="1">
      <c r="A347" s="58">
        <f t="shared" si="60"/>
        <v>322</v>
      </c>
      <c r="B347" s="58">
        <f t="shared" si="61"/>
        <v>5</v>
      </c>
      <c r="C347" s="58">
        <v>2059</v>
      </c>
      <c r="D347" s="59" t="s">
        <v>329</v>
      </c>
      <c r="E347" s="157" t="s">
        <v>44</v>
      </c>
      <c r="F347" s="58" t="s">
        <v>84</v>
      </c>
      <c r="G347" s="60">
        <v>299.99799999999999</v>
      </c>
      <c r="H347" s="60">
        <v>123</v>
      </c>
      <c r="I347" s="60">
        <v>100</v>
      </c>
      <c r="J347" s="60">
        <v>14.756</v>
      </c>
      <c r="K347" s="60">
        <v>0</v>
      </c>
      <c r="L347" s="60">
        <v>6</v>
      </c>
      <c r="M347" s="60">
        <v>33</v>
      </c>
      <c r="N347" s="60">
        <v>23.242000000000001</v>
      </c>
      <c r="O347" s="61">
        <v>20.747471649811001</v>
      </c>
      <c r="P347" s="158">
        <v>31.666666666666668</v>
      </c>
    </row>
    <row r="348" spans="1:16" s="57" customFormat="1" ht="45" customHeight="1">
      <c r="A348" s="58">
        <f t="shared" si="60"/>
        <v>323</v>
      </c>
      <c r="B348" s="58">
        <f t="shared" si="61"/>
        <v>6</v>
      </c>
      <c r="C348" s="58">
        <v>2284</v>
      </c>
      <c r="D348" s="59" t="s">
        <v>335</v>
      </c>
      <c r="E348" s="157" t="s">
        <v>44</v>
      </c>
      <c r="F348" s="58" t="s">
        <v>82</v>
      </c>
      <c r="G348" s="60">
        <v>299.99</v>
      </c>
      <c r="H348" s="60">
        <v>145</v>
      </c>
      <c r="I348" s="60">
        <v>80</v>
      </c>
      <c r="J348" s="60">
        <v>11.99</v>
      </c>
      <c r="K348" s="60">
        <v>0</v>
      </c>
      <c r="L348" s="60">
        <v>33.987000000000002</v>
      </c>
      <c r="M348" s="60">
        <v>0</v>
      </c>
      <c r="N348" s="60">
        <v>29.013000000000002</v>
      </c>
      <c r="O348" s="61">
        <v>21.000700023334108</v>
      </c>
      <c r="P348" s="158">
        <v>29</v>
      </c>
    </row>
    <row r="349" spans="1:16" s="69" customFormat="1" ht="44.25" customHeight="1">
      <c r="A349" s="58">
        <f t="shared" si="60"/>
        <v>324</v>
      </c>
      <c r="B349" s="58">
        <f t="shared" si="61"/>
        <v>7</v>
      </c>
      <c r="C349" s="58">
        <v>78</v>
      </c>
      <c r="D349" s="59" t="s">
        <v>661</v>
      </c>
      <c r="E349" s="157" t="s">
        <v>616</v>
      </c>
      <c r="F349" s="58" t="s">
        <v>662</v>
      </c>
      <c r="G349" s="60">
        <v>299.99400000000003</v>
      </c>
      <c r="H349" s="60">
        <v>140</v>
      </c>
      <c r="I349" s="60">
        <v>88</v>
      </c>
      <c r="J349" s="60">
        <v>9.9939999999999998</v>
      </c>
      <c r="K349" s="60">
        <v>0</v>
      </c>
      <c r="L349" s="60">
        <v>35</v>
      </c>
      <c r="M349" s="60">
        <v>27</v>
      </c>
      <c r="N349" s="60">
        <v>0</v>
      </c>
      <c r="O349" s="61">
        <v>20.667080008266829</v>
      </c>
      <c r="P349" s="158">
        <v>31</v>
      </c>
    </row>
    <row r="350" spans="1:16" s="69" customFormat="1" ht="59.25" customHeight="1">
      <c r="A350" s="58">
        <f t="shared" si="60"/>
        <v>325</v>
      </c>
      <c r="B350" s="58">
        <f t="shared" si="61"/>
        <v>8</v>
      </c>
      <c r="C350" s="58">
        <v>1178</v>
      </c>
      <c r="D350" s="59" t="s">
        <v>658</v>
      </c>
      <c r="E350" s="157" t="s">
        <v>616</v>
      </c>
      <c r="F350" s="58" t="s">
        <v>83</v>
      </c>
      <c r="G350" s="60">
        <v>199.791</v>
      </c>
      <c r="H350" s="60">
        <v>99.894999999999996</v>
      </c>
      <c r="I350" s="60">
        <v>50.133000000000003</v>
      </c>
      <c r="J350" s="60">
        <v>5</v>
      </c>
      <c r="K350" s="60">
        <v>0</v>
      </c>
      <c r="L350" s="60">
        <v>20</v>
      </c>
      <c r="M350" s="60">
        <v>19.163</v>
      </c>
      <c r="N350" s="60">
        <v>5.6</v>
      </c>
      <c r="O350" s="61">
        <v>22.404913134225264</v>
      </c>
      <c r="P350" s="158">
        <v>33</v>
      </c>
    </row>
    <row r="351" spans="1:16" s="69" customFormat="1" ht="54.75" customHeight="1">
      <c r="A351" s="58">
        <f t="shared" si="60"/>
        <v>326</v>
      </c>
      <c r="B351" s="58">
        <f t="shared" si="61"/>
        <v>9</v>
      </c>
      <c r="C351" s="58">
        <v>1640</v>
      </c>
      <c r="D351" s="59" t="s">
        <v>659</v>
      </c>
      <c r="E351" s="157" t="s">
        <v>616</v>
      </c>
      <c r="F351" s="58" t="s">
        <v>660</v>
      </c>
      <c r="G351" s="60">
        <v>299.94</v>
      </c>
      <c r="H351" s="60">
        <v>131.35400000000001</v>
      </c>
      <c r="I351" s="60">
        <v>100</v>
      </c>
      <c r="J351" s="60">
        <v>0</v>
      </c>
      <c r="K351" s="60">
        <v>0</v>
      </c>
      <c r="L351" s="60">
        <v>45</v>
      </c>
      <c r="M351" s="60">
        <v>11.5</v>
      </c>
      <c r="N351" s="60">
        <v>12.086</v>
      </c>
      <c r="O351" s="61">
        <v>22.866573314662933</v>
      </c>
      <c r="P351" s="158">
        <v>32.666666666666671</v>
      </c>
    </row>
    <row r="352" spans="1:16" s="69" customFormat="1" ht="46.5" customHeight="1">
      <c r="A352" s="58">
        <f t="shared" si="60"/>
        <v>327</v>
      </c>
      <c r="B352" s="58">
        <f t="shared" si="61"/>
        <v>10</v>
      </c>
      <c r="C352" s="58">
        <v>2642</v>
      </c>
      <c r="D352" s="59" t="s">
        <v>663</v>
      </c>
      <c r="E352" s="157" t="s">
        <v>616</v>
      </c>
      <c r="F352" s="58" t="s">
        <v>664</v>
      </c>
      <c r="G352" s="60">
        <v>100.702</v>
      </c>
      <c r="H352" s="60">
        <v>50</v>
      </c>
      <c r="I352" s="60">
        <v>25</v>
      </c>
      <c r="J352" s="60">
        <v>5.45</v>
      </c>
      <c r="K352" s="60">
        <v>0</v>
      </c>
      <c r="L352" s="60">
        <v>7.3</v>
      </c>
      <c r="M352" s="60">
        <v>3.03</v>
      </c>
      <c r="N352" s="60">
        <v>9.9220000000000006</v>
      </c>
      <c r="O352" s="61">
        <v>20.11082202935394</v>
      </c>
      <c r="P352" s="158">
        <v>30.666666666666668</v>
      </c>
    </row>
    <row r="353" spans="1:16" s="69" customFormat="1" ht="78.75" customHeight="1">
      <c r="A353" s="58">
        <f t="shared" si="60"/>
        <v>328</v>
      </c>
      <c r="B353" s="58">
        <f t="shared" si="61"/>
        <v>11</v>
      </c>
      <c r="C353" s="80">
        <v>2116</v>
      </c>
      <c r="D353" s="59" t="s">
        <v>790</v>
      </c>
      <c r="E353" s="157" t="s">
        <v>764</v>
      </c>
      <c r="F353" s="58" t="s">
        <v>791</v>
      </c>
      <c r="G353" s="81">
        <v>299</v>
      </c>
      <c r="H353" s="81">
        <v>149.5</v>
      </c>
      <c r="I353" s="81">
        <v>80</v>
      </c>
      <c r="J353" s="81">
        <v>8</v>
      </c>
      <c r="K353" s="81">
        <v>0</v>
      </c>
      <c r="L353" s="81">
        <v>20.8</v>
      </c>
      <c r="M353" s="81">
        <v>10</v>
      </c>
      <c r="N353" s="81">
        <v>30.7</v>
      </c>
      <c r="O353" s="159">
        <f>(N353+M353+L353)/G353*100</f>
        <v>20.568561872909701</v>
      </c>
      <c r="P353" s="160" t="e">
        <f>#REF!+#REF!</f>
        <v>#REF!</v>
      </c>
    </row>
    <row r="354" spans="1:16" s="79" customFormat="1" ht="52.5" customHeight="1">
      <c r="A354" s="58">
        <f t="shared" si="60"/>
        <v>329</v>
      </c>
      <c r="B354" s="58">
        <f t="shared" si="61"/>
        <v>12</v>
      </c>
      <c r="C354" s="58">
        <v>983</v>
      </c>
      <c r="D354" s="59" t="s">
        <v>918</v>
      </c>
      <c r="E354" s="157" t="s">
        <v>876</v>
      </c>
      <c r="F354" s="161" t="s">
        <v>333</v>
      </c>
      <c r="G354" s="60">
        <v>245.5</v>
      </c>
      <c r="H354" s="60">
        <v>92.5</v>
      </c>
      <c r="I354" s="60">
        <v>92.5</v>
      </c>
      <c r="J354" s="60">
        <v>10</v>
      </c>
      <c r="K354" s="60">
        <v>0</v>
      </c>
      <c r="L354" s="60">
        <v>47</v>
      </c>
      <c r="M354" s="60">
        <v>0</v>
      </c>
      <c r="N354" s="60">
        <v>3.5</v>
      </c>
      <c r="O354" s="61">
        <v>20.570264765784113</v>
      </c>
      <c r="P354" s="162">
        <v>27.333333333333332</v>
      </c>
    </row>
    <row r="355" spans="1:16" s="79" customFormat="1" ht="75">
      <c r="A355" s="58">
        <f t="shared" si="60"/>
        <v>330</v>
      </c>
      <c r="B355" s="58">
        <f t="shared" si="61"/>
        <v>13</v>
      </c>
      <c r="C355" s="58">
        <v>1000</v>
      </c>
      <c r="D355" s="59" t="s">
        <v>913</v>
      </c>
      <c r="E355" s="157" t="s">
        <v>876</v>
      </c>
      <c r="F355" s="161" t="s">
        <v>914</v>
      </c>
      <c r="G355" s="60">
        <v>299.80200000000002</v>
      </c>
      <c r="H355" s="60">
        <v>149.90100000000001</v>
      </c>
      <c r="I355" s="60">
        <v>78</v>
      </c>
      <c r="J355" s="60">
        <v>10.031000000000001</v>
      </c>
      <c r="K355" s="60">
        <v>0</v>
      </c>
      <c r="L355" s="60">
        <v>32</v>
      </c>
      <c r="M355" s="60">
        <v>0</v>
      </c>
      <c r="N355" s="60">
        <v>29.87</v>
      </c>
      <c r="O355" s="61">
        <v>20.636953722790373</v>
      </c>
      <c r="P355" s="162">
        <v>29.666666666666668</v>
      </c>
    </row>
    <row r="356" spans="1:16" s="79" customFormat="1" ht="56.25">
      <c r="A356" s="58">
        <f t="shared" si="60"/>
        <v>331</v>
      </c>
      <c r="B356" s="58">
        <f t="shared" si="61"/>
        <v>14</v>
      </c>
      <c r="C356" s="58">
        <v>1173</v>
      </c>
      <c r="D356" s="59" t="s">
        <v>911</v>
      </c>
      <c r="E356" s="157" t="s">
        <v>876</v>
      </c>
      <c r="F356" s="161" t="s">
        <v>912</v>
      </c>
      <c r="G356" s="60">
        <v>290</v>
      </c>
      <c r="H356" s="60">
        <v>145</v>
      </c>
      <c r="I356" s="60">
        <v>72.471000000000004</v>
      </c>
      <c r="J356" s="60">
        <v>14.5</v>
      </c>
      <c r="K356" s="60">
        <v>0</v>
      </c>
      <c r="L356" s="60">
        <v>48.320999999999998</v>
      </c>
      <c r="M356" s="60">
        <v>0</v>
      </c>
      <c r="N356" s="60">
        <v>9.7080000000000002</v>
      </c>
      <c r="O356" s="61">
        <v>20.010000000000002</v>
      </c>
      <c r="P356" s="162">
        <v>30.666666666666668</v>
      </c>
    </row>
    <row r="357" spans="1:16" s="79" customFormat="1" ht="60.75" customHeight="1">
      <c r="A357" s="58">
        <f t="shared" si="60"/>
        <v>332</v>
      </c>
      <c r="B357" s="58">
        <f t="shared" si="61"/>
        <v>15</v>
      </c>
      <c r="C357" s="58">
        <v>1588</v>
      </c>
      <c r="D357" s="59" t="s">
        <v>916</v>
      </c>
      <c r="E357" s="157" t="s">
        <v>876</v>
      </c>
      <c r="F357" s="161" t="s">
        <v>917</v>
      </c>
      <c r="G357" s="60">
        <v>293.22500000000002</v>
      </c>
      <c r="H357" s="60">
        <v>146.32</v>
      </c>
      <c r="I357" s="60">
        <v>99.375</v>
      </c>
      <c r="J357" s="60">
        <v>0</v>
      </c>
      <c r="K357" s="60">
        <v>0</v>
      </c>
      <c r="L357" s="60">
        <v>35</v>
      </c>
      <c r="M357" s="60">
        <v>0</v>
      </c>
      <c r="N357" s="60">
        <v>12.53</v>
      </c>
      <c r="O357" s="61">
        <v>16.209395515389204</v>
      </c>
      <c r="P357" s="162">
        <v>27.666666666666668</v>
      </c>
    </row>
    <row r="358" spans="1:16" s="79" customFormat="1" ht="50.25" customHeight="1">
      <c r="A358" s="58">
        <f t="shared" si="60"/>
        <v>333</v>
      </c>
      <c r="B358" s="58">
        <f t="shared" si="61"/>
        <v>16</v>
      </c>
      <c r="C358" s="58">
        <v>2557</v>
      </c>
      <c r="D358" s="59" t="s">
        <v>910</v>
      </c>
      <c r="E358" s="157" t="s">
        <v>876</v>
      </c>
      <c r="F358" s="161" t="s">
        <v>664</v>
      </c>
      <c r="G358" s="60">
        <v>82.454999999999998</v>
      </c>
      <c r="H358" s="60">
        <v>35</v>
      </c>
      <c r="I358" s="60">
        <v>27</v>
      </c>
      <c r="J358" s="60">
        <v>3.9550000000000001</v>
      </c>
      <c r="K358" s="60">
        <v>0</v>
      </c>
      <c r="L358" s="60">
        <v>11.7</v>
      </c>
      <c r="M358" s="60">
        <v>4.8</v>
      </c>
      <c r="N358" s="60">
        <v>0</v>
      </c>
      <c r="O358" s="61">
        <v>20.010915044569767</v>
      </c>
      <c r="P358" s="162">
        <v>31</v>
      </c>
    </row>
    <row r="359" spans="1:16" s="79" customFormat="1" ht="45" customHeight="1">
      <c r="A359" s="58">
        <f t="shared" si="60"/>
        <v>334</v>
      </c>
      <c r="B359" s="58">
        <f t="shared" si="61"/>
        <v>17</v>
      </c>
      <c r="C359" s="58">
        <v>2621</v>
      </c>
      <c r="D359" s="59" t="s">
        <v>915</v>
      </c>
      <c r="E359" s="157" t="s">
        <v>876</v>
      </c>
      <c r="F359" s="161" t="s">
        <v>51</v>
      </c>
      <c r="G359" s="60">
        <v>49.99</v>
      </c>
      <c r="H359" s="60">
        <v>19.995000000000001</v>
      </c>
      <c r="I359" s="60">
        <v>19.995000000000001</v>
      </c>
      <c r="J359" s="60">
        <v>0</v>
      </c>
      <c r="K359" s="60">
        <v>0</v>
      </c>
      <c r="L359" s="60">
        <v>10</v>
      </c>
      <c r="M359" s="60">
        <v>0</v>
      </c>
      <c r="N359" s="60">
        <v>0</v>
      </c>
      <c r="O359" s="61">
        <v>20.004000800160032</v>
      </c>
      <c r="P359" s="162">
        <v>29.666666666666668</v>
      </c>
    </row>
    <row r="360" spans="1:16" s="69" customFormat="1" ht="78.75">
      <c r="A360" s="58">
        <f t="shared" si="60"/>
        <v>335</v>
      </c>
      <c r="B360" s="58">
        <f t="shared" si="61"/>
        <v>18</v>
      </c>
      <c r="C360" s="58">
        <v>380</v>
      </c>
      <c r="D360" s="59" t="s">
        <v>1495</v>
      </c>
      <c r="E360" s="157" t="s">
        <v>1447</v>
      </c>
      <c r="F360" s="58" t="s">
        <v>791</v>
      </c>
      <c r="G360" s="60">
        <v>499.97500000000002</v>
      </c>
      <c r="H360" s="60">
        <v>200</v>
      </c>
      <c r="I360" s="60">
        <v>120</v>
      </c>
      <c r="J360" s="60">
        <v>15</v>
      </c>
      <c r="K360" s="60">
        <v>0</v>
      </c>
      <c r="L360" s="60">
        <v>41.496000000000002</v>
      </c>
      <c r="M360" s="60">
        <v>77.478999999999999</v>
      </c>
      <c r="N360" s="60">
        <v>46</v>
      </c>
      <c r="O360" s="61">
        <f>(L360+M360+N360)/G360*100</f>
        <v>32.99664983249162</v>
      </c>
      <c r="P360" s="158" t="e">
        <f>#REF!+#REF!</f>
        <v>#REF!</v>
      </c>
    </row>
    <row r="361" spans="1:16" s="69" customFormat="1" ht="98.25" customHeight="1">
      <c r="A361" s="58">
        <f t="shared" si="60"/>
        <v>336</v>
      </c>
      <c r="B361" s="58">
        <f t="shared" si="61"/>
        <v>19</v>
      </c>
      <c r="C361" s="58">
        <v>519</v>
      </c>
      <c r="D361" s="59" t="s">
        <v>1496</v>
      </c>
      <c r="E361" s="157" t="s">
        <v>1447</v>
      </c>
      <c r="F361" s="58" t="s">
        <v>1497</v>
      </c>
      <c r="G361" s="60">
        <v>60</v>
      </c>
      <c r="H361" s="60">
        <v>30</v>
      </c>
      <c r="I361" s="60">
        <v>0</v>
      </c>
      <c r="J361" s="60">
        <v>0</v>
      </c>
      <c r="K361" s="60">
        <v>0</v>
      </c>
      <c r="L361" s="60">
        <v>6</v>
      </c>
      <c r="M361" s="60">
        <v>24</v>
      </c>
      <c r="N361" s="60">
        <v>0</v>
      </c>
      <c r="O361" s="61">
        <f>(L361+M361+N361)/G361*100</f>
        <v>50</v>
      </c>
      <c r="P361" s="158" t="e">
        <f>#REF!+#REF!</f>
        <v>#REF!</v>
      </c>
    </row>
    <row r="362" spans="1:16" s="82" customFormat="1" ht="37.5">
      <c r="A362" s="58">
        <f t="shared" si="60"/>
        <v>337</v>
      </c>
      <c r="B362" s="58">
        <f t="shared" si="61"/>
        <v>20</v>
      </c>
      <c r="C362" s="80">
        <v>283</v>
      </c>
      <c r="D362" s="163" t="s">
        <v>1155</v>
      </c>
      <c r="E362" s="157" t="s">
        <v>1100</v>
      </c>
      <c r="F362" s="58" t="s">
        <v>1156</v>
      </c>
      <c r="G362" s="81">
        <v>499.226</v>
      </c>
      <c r="H362" s="81">
        <v>200</v>
      </c>
      <c r="I362" s="81">
        <v>150</v>
      </c>
      <c r="J362" s="81">
        <v>67.926000000000002</v>
      </c>
      <c r="K362" s="81">
        <v>0</v>
      </c>
      <c r="L362" s="81">
        <v>21</v>
      </c>
      <c r="M362" s="81">
        <v>20</v>
      </c>
      <c r="N362" s="81">
        <v>40.299999999999997</v>
      </c>
      <c r="O362" s="159">
        <v>16.285209504312675</v>
      </c>
      <c r="P362" s="160">
        <v>28.333333333333332</v>
      </c>
    </row>
    <row r="363" spans="1:16" s="82" customFormat="1" ht="37.5">
      <c r="A363" s="58">
        <f t="shared" si="60"/>
        <v>338</v>
      </c>
      <c r="B363" s="58">
        <f t="shared" si="61"/>
        <v>21</v>
      </c>
      <c r="C363" s="80">
        <v>508</v>
      </c>
      <c r="D363" s="163" t="s">
        <v>1157</v>
      </c>
      <c r="E363" s="157" t="s">
        <v>1100</v>
      </c>
      <c r="F363" s="58" t="s">
        <v>791</v>
      </c>
      <c r="G363" s="81">
        <v>499.00200000000001</v>
      </c>
      <c r="H363" s="81">
        <v>200</v>
      </c>
      <c r="I363" s="81">
        <v>175</v>
      </c>
      <c r="J363" s="81">
        <v>21.707000000000001</v>
      </c>
      <c r="K363" s="81">
        <v>0</v>
      </c>
      <c r="L363" s="81">
        <v>26.242999999999999</v>
      </c>
      <c r="M363" s="81">
        <v>25</v>
      </c>
      <c r="N363" s="81">
        <v>51.052</v>
      </c>
      <c r="O363" s="159">
        <v>20.499917836000655</v>
      </c>
      <c r="P363" s="160">
        <v>30.333333333333332</v>
      </c>
    </row>
    <row r="364" spans="1:16" s="82" customFormat="1" ht="56.25">
      <c r="A364" s="58">
        <f t="shared" si="60"/>
        <v>339</v>
      </c>
      <c r="B364" s="58">
        <f t="shared" si="61"/>
        <v>22</v>
      </c>
      <c r="C364" s="80">
        <v>2279</v>
      </c>
      <c r="D364" s="163" t="s">
        <v>1158</v>
      </c>
      <c r="E364" s="157" t="s">
        <v>1100</v>
      </c>
      <c r="F364" s="58" t="s">
        <v>82</v>
      </c>
      <c r="G364" s="81">
        <v>299.983</v>
      </c>
      <c r="H364" s="81">
        <v>145</v>
      </c>
      <c r="I364" s="81">
        <v>80</v>
      </c>
      <c r="J364" s="81">
        <v>11.983000000000001</v>
      </c>
      <c r="K364" s="81">
        <v>0</v>
      </c>
      <c r="L364" s="81">
        <v>37.279000000000003</v>
      </c>
      <c r="M364" s="81">
        <v>0</v>
      </c>
      <c r="N364" s="81">
        <v>25.721</v>
      </c>
      <c r="O364" s="159">
        <v>21.001190067437154</v>
      </c>
      <c r="P364" s="160">
        <v>30.333333333333332</v>
      </c>
    </row>
    <row r="365" spans="1:16" s="82" customFormat="1" ht="56.25">
      <c r="A365" s="58">
        <f t="shared" si="60"/>
        <v>340</v>
      </c>
      <c r="B365" s="58">
        <f t="shared" si="61"/>
        <v>23</v>
      </c>
      <c r="C365" s="80">
        <v>2440</v>
      </c>
      <c r="D365" s="163" t="s">
        <v>1159</v>
      </c>
      <c r="E365" s="157" t="s">
        <v>1100</v>
      </c>
      <c r="F365" s="58" t="s">
        <v>664</v>
      </c>
      <c r="G365" s="81">
        <v>498.83199999999999</v>
      </c>
      <c r="H365" s="81">
        <v>200</v>
      </c>
      <c r="I365" s="81">
        <v>185</v>
      </c>
      <c r="J365" s="81">
        <v>13.317</v>
      </c>
      <c r="K365" s="81">
        <v>0</v>
      </c>
      <c r="L365" s="81">
        <v>30</v>
      </c>
      <c r="M365" s="81">
        <v>20.260000000000002</v>
      </c>
      <c r="N365" s="81">
        <v>50.255000000000003</v>
      </c>
      <c r="O365" s="159">
        <v>20.150070564839467</v>
      </c>
      <c r="P365" s="160">
        <v>32.666666666666671</v>
      </c>
    </row>
    <row r="366" spans="1:16" s="82" customFormat="1" ht="43.5" customHeight="1">
      <c r="A366" s="58">
        <f t="shared" si="60"/>
        <v>341</v>
      </c>
      <c r="B366" s="58">
        <f t="shared" si="61"/>
        <v>24</v>
      </c>
      <c r="C366" s="80">
        <v>2487</v>
      </c>
      <c r="D366" s="163" t="s">
        <v>1160</v>
      </c>
      <c r="E366" s="157" t="s">
        <v>1100</v>
      </c>
      <c r="F366" s="58" t="s">
        <v>84</v>
      </c>
      <c r="G366" s="81">
        <v>299.88099999999997</v>
      </c>
      <c r="H366" s="81">
        <v>140</v>
      </c>
      <c r="I366" s="81">
        <v>94.381</v>
      </c>
      <c r="J366" s="81">
        <v>5</v>
      </c>
      <c r="K366" s="81">
        <v>0</v>
      </c>
      <c r="L366" s="81">
        <v>0</v>
      </c>
      <c r="M366" s="81">
        <v>60.5</v>
      </c>
      <c r="N366" s="81">
        <v>0</v>
      </c>
      <c r="O366" s="159">
        <v>20.174669285483244</v>
      </c>
      <c r="P366" s="160">
        <v>30.666666666666668</v>
      </c>
    </row>
    <row r="367" spans="1:16" s="82" customFormat="1" ht="43.5" customHeight="1">
      <c r="A367" s="58">
        <f t="shared" si="60"/>
        <v>342</v>
      </c>
      <c r="B367" s="58">
        <f t="shared" si="61"/>
        <v>25</v>
      </c>
      <c r="C367" s="80">
        <v>176</v>
      </c>
      <c r="D367" s="163" t="s">
        <v>1734</v>
      </c>
      <c r="E367" s="157" t="s">
        <v>1100</v>
      </c>
      <c r="F367" s="58" t="s">
        <v>1735</v>
      </c>
      <c r="G367" s="81">
        <v>125.28</v>
      </c>
      <c r="H367" s="81">
        <v>45</v>
      </c>
      <c r="I367" s="81">
        <v>49</v>
      </c>
      <c r="J367" s="81">
        <v>5.58</v>
      </c>
      <c r="K367" s="81">
        <v>0</v>
      </c>
      <c r="L367" s="81">
        <v>0</v>
      </c>
      <c r="M367" s="81">
        <v>14.358000000000001</v>
      </c>
      <c r="N367" s="81">
        <v>11.342000000000001</v>
      </c>
      <c r="O367" s="159">
        <f t="shared" ref="O367" si="62">(L367+M367+N367)/G367*100</f>
        <v>20.514048531289912</v>
      </c>
      <c r="P367" s="160">
        <v>28</v>
      </c>
    </row>
    <row r="368" spans="1:16" s="79" customFormat="1" ht="75" customHeight="1">
      <c r="A368" s="58">
        <f t="shared" si="60"/>
        <v>343</v>
      </c>
      <c r="B368" s="58">
        <f t="shared" si="61"/>
        <v>26</v>
      </c>
      <c r="C368" s="58">
        <v>315</v>
      </c>
      <c r="D368" s="59" t="s">
        <v>1498</v>
      </c>
      <c r="E368" s="157" t="s">
        <v>1441</v>
      </c>
      <c r="F368" s="58" t="s">
        <v>1652</v>
      </c>
      <c r="G368" s="60">
        <v>299.53500000000003</v>
      </c>
      <c r="H368" s="60">
        <v>149.767</v>
      </c>
      <c r="I368" s="60">
        <v>81.768000000000001</v>
      </c>
      <c r="J368" s="60">
        <v>10</v>
      </c>
      <c r="K368" s="60">
        <v>0</v>
      </c>
      <c r="L368" s="60">
        <v>33</v>
      </c>
      <c r="M368" s="60">
        <v>25</v>
      </c>
      <c r="N368" s="60">
        <v>0</v>
      </c>
      <c r="O368" s="61">
        <v>19.363346520440015</v>
      </c>
      <c r="P368" s="158">
        <v>28</v>
      </c>
    </row>
    <row r="369" spans="1:16" s="79" customFormat="1" ht="76.5" customHeight="1">
      <c r="A369" s="58">
        <f t="shared" si="60"/>
        <v>344</v>
      </c>
      <c r="B369" s="58">
        <f t="shared" si="61"/>
        <v>27</v>
      </c>
      <c r="C369" s="58">
        <v>705</v>
      </c>
      <c r="D369" s="59" t="s">
        <v>1499</v>
      </c>
      <c r="E369" s="157" t="s">
        <v>1441</v>
      </c>
      <c r="F369" s="58" t="s">
        <v>1500</v>
      </c>
      <c r="G369" s="60">
        <v>487.71</v>
      </c>
      <c r="H369" s="60">
        <v>200</v>
      </c>
      <c r="I369" s="60">
        <v>120</v>
      </c>
      <c r="J369" s="60">
        <v>76.343999999999994</v>
      </c>
      <c r="K369" s="60">
        <v>0</v>
      </c>
      <c r="L369" s="60">
        <v>68.7</v>
      </c>
      <c r="M369" s="60">
        <v>22.666</v>
      </c>
      <c r="N369" s="60">
        <v>0</v>
      </c>
      <c r="O369" s="61">
        <v>18.733673699534563</v>
      </c>
      <c r="P369" s="158">
        <v>27.333333333333332</v>
      </c>
    </row>
    <row r="370" spans="1:16" s="79" customFormat="1" ht="60" customHeight="1">
      <c r="A370" s="58">
        <f t="shared" si="60"/>
        <v>345</v>
      </c>
      <c r="B370" s="58">
        <f t="shared" si="61"/>
        <v>28</v>
      </c>
      <c r="C370" s="58">
        <v>798</v>
      </c>
      <c r="D370" s="59" t="s">
        <v>1501</v>
      </c>
      <c r="E370" s="157" t="s">
        <v>1441</v>
      </c>
      <c r="F370" s="58" t="s">
        <v>1502</v>
      </c>
      <c r="G370" s="60">
        <v>496.678</v>
      </c>
      <c r="H370" s="60">
        <v>190</v>
      </c>
      <c r="I370" s="60">
        <v>137.75</v>
      </c>
      <c r="J370" s="60">
        <v>73.227999999999994</v>
      </c>
      <c r="K370" s="60">
        <v>0</v>
      </c>
      <c r="L370" s="60">
        <v>32.700000000000003</v>
      </c>
      <c r="M370" s="60">
        <v>63</v>
      </c>
      <c r="N370" s="60">
        <v>0</v>
      </c>
      <c r="O370" s="61">
        <v>19.268016702974563</v>
      </c>
      <c r="P370" s="158">
        <v>30.333333333333332</v>
      </c>
    </row>
    <row r="371" spans="1:16" s="79" customFormat="1" ht="56.25">
      <c r="A371" s="58">
        <f t="shared" si="60"/>
        <v>346</v>
      </c>
      <c r="B371" s="58">
        <f t="shared" si="61"/>
        <v>29</v>
      </c>
      <c r="C371" s="58">
        <v>929</v>
      </c>
      <c r="D371" s="59" t="s">
        <v>1503</v>
      </c>
      <c r="E371" s="157" t="s">
        <v>1441</v>
      </c>
      <c r="F371" s="58" t="s">
        <v>83</v>
      </c>
      <c r="G371" s="60">
        <v>462.27100000000002</v>
      </c>
      <c r="H371" s="60">
        <v>200</v>
      </c>
      <c r="I371" s="60">
        <v>128.15</v>
      </c>
      <c r="J371" s="60">
        <v>33.369</v>
      </c>
      <c r="K371" s="60">
        <v>0</v>
      </c>
      <c r="L371" s="60">
        <v>48</v>
      </c>
      <c r="M371" s="60">
        <v>20.052</v>
      </c>
      <c r="N371" s="60">
        <v>32.700000000000003</v>
      </c>
      <c r="O371" s="61">
        <v>21.79500769029422</v>
      </c>
      <c r="P371" s="158">
        <v>31.666666666666668</v>
      </c>
    </row>
    <row r="372" spans="1:16" s="79" customFormat="1" ht="78.75" customHeight="1">
      <c r="A372" s="58">
        <f t="shared" si="60"/>
        <v>347</v>
      </c>
      <c r="B372" s="58">
        <f t="shared" si="61"/>
        <v>30</v>
      </c>
      <c r="C372" s="58">
        <v>1636</v>
      </c>
      <c r="D372" s="59" t="s">
        <v>1504</v>
      </c>
      <c r="E372" s="157" t="s">
        <v>1441</v>
      </c>
      <c r="F372" s="58" t="s">
        <v>333</v>
      </c>
      <c r="G372" s="60">
        <v>493.678</v>
      </c>
      <c r="H372" s="60">
        <v>200</v>
      </c>
      <c r="I372" s="60">
        <v>120</v>
      </c>
      <c r="J372" s="60">
        <v>75.977999999999994</v>
      </c>
      <c r="K372" s="60">
        <v>0</v>
      </c>
      <c r="L372" s="60">
        <v>65</v>
      </c>
      <c r="M372" s="60">
        <v>0</v>
      </c>
      <c r="N372" s="60">
        <v>32.700000000000003</v>
      </c>
      <c r="O372" s="61">
        <v>19.790227638258138</v>
      </c>
      <c r="P372" s="158">
        <v>30</v>
      </c>
    </row>
    <row r="373" spans="1:16" s="79" customFormat="1" ht="75">
      <c r="A373" s="58">
        <f t="shared" si="60"/>
        <v>348</v>
      </c>
      <c r="B373" s="58">
        <f t="shared" si="61"/>
        <v>31</v>
      </c>
      <c r="C373" s="58">
        <v>1770</v>
      </c>
      <c r="D373" s="59" t="s">
        <v>1505</v>
      </c>
      <c r="E373" s="157" t="s">
        <v>1441</v>
      </c>
      <c r="F373" s="58" t="s">
        <v>1506</v>
      </c>
      <c r="G373" s="60">
        <v>208.279</v>
      </c>
      <c r="H373" s="60">
        <v>104</v>
      </c>
      <c r="I373" s="60">
        <v>47.478999999999999</v>
      </c>
      <c r="J373" s="60">
        <v>15</v>
      </c>
      <c r="K373" s="60">
        <v>0</v>
      </c>
      <c r="L373" s="60">
        <v>20</v>
      </c>
      <c r="M373" s="60">
        <v>21.8</v>
      </c>
      <c r="N373" s="60">
        <v>0</v>
      </c>
      <c r="O373" s="61">
        <v>20.069234056241868</v>
      </c>
      <c r="P373" s="158">
        <v>28</v>
      </c>
    </row>
    <row r="374" spans="1:16" s="79" customFormat="1" ht="80.25" customHeight="1">
      <c r="A374" s="58">
        <f t="shared" si="60"/>
        <v>349</v>
      </c>
      <c r="B374" s="58">
        <f t="shared" si="61"/>
        <v>32</v>
      </c>
      <c r="C374" s="58">
        <v>1798</v>
      </c>
      <c r="D374" s="59" t="s">
        <v>1507</v>
      </c>
      <c r="E374" s="157" t="s">
        <v>1441</v>
      </c>
      <c r="F374" s="58" t="s">
        <v>1508</v>
      </c>
      <c r="G374" s="60">
        <v>490.07499999999999</v>
      </c>
      <c r="H374" s="60">
        <v>200</v>
      </c>
      <c r="I374" s="60">
        <v>120</v>
      </c>
      <c r="J374" s="60">
        <v>72</v>
      </c>
      <c r="K374" s="60">
        <v>0</v>
      </c>
      <c r="L374" s="60">
        <v>35</v>
      </c>
      <c r="M374" s="60">
        <v>30.375</v>
      </c>
      <c r="N374" s="60">
        <v>32.700000000000003</v>
      </c>
      <c r="O374" s="61">
        <v>20.012243024026937</v>
      </c>
      <c r="P374" s="158">
        <v>30</v>
      </c>
    </row>
    <row r="375" spans="1:16" s="79" customFormat="1" ht="66" customHeight="1">
      <c r="A375" s="58">
        <f t="shared" si="60"/>
        <v>350</v>
      </c>
      <c r="B375" s="58">
        <f t="shared" si="61"/>
        <v>33</v>
      </c>
      <c r="C375" s="58">
        <v>2029</v>
      </c>
      <c r="D375" s="59" t="s">
        <v>1509</v>
      </c>
      <c r="E375" s="157" t="s">
        <v>1441</v>
      </c>
      <c r="F375" s="58" t="s">
        <v>1510</v>
      </c>
      <c r="G375" s="60">
        <v>487.31799999999998</v>
      </c>
      <c r="H375" s="60">
        <v>200</v>
      </c>
      <c r="I375" s="60">
        <v>189.61799999999999</v>
      </c>
      <c r="J375" s="60">
        <v>0</v>
      </c>
      <c r="K375" s="60">
        <v>0</v>
      </c>
      <c r="L375" s="60">
        <v>65</v>
      </c>
      <c r="M375" s="60">
        <v>0</v>
      </c>
      <c r="N375" s="60">
        <v>32.700000000000003</v>
      </c>
      <c r="O375" s="61">
        <v>20.048510418248455</v>
      </c>
      <c r="P375" s="158">
        <v>29</v>
      </c>
    </row>
    <row r="376" spans="1:16" s="79" customFormat="1" ht="61.5" customHeight="1">
      <c r="A376" s="58">
        <f t="shared" si="60"/>
        <v>351</v>
      </c>
      <c r="B376" s="58">
        <f t="shared" si="61"/>
        <v>34</v>
      </c>
      <c r="C376" s="58">
        <v>2220</v>
      </c>
      <c r="D376" s="59" t="s">
        <v>1511</v>
      </c>
      <c r="E376" s="157" t="s">
        <v>1441</v>
      </c>
      <c r="F376" s="58" t="s">
        <v>1512</v>
      </c>
      <c r="G376" s="60">
        <v>499.625</v>
      </c>
      <c r="H376" s="60">
        <v>200</v>
      </c>
      <c r="I376" s="60">
        <v>120</v>
      </c>
      <c r="J376" s="60">
        <v>56.924999999999997</v>
      </c>
      <c r="K376" s="60">
        <v>0</v>
      </c>
      <c r="L376" s="60">
        <v>90</v>
      </c>
      <c r="M376" s="60">
        <v>0</v>
      </c>
      <c r="N376" s="60">
        <v>32.700000000000003</v>
      </c>
      <c r="O376" s="61">
        <v>24.558418814110581</v>
      </c>
      <c r="P376" s="158">
        <v>30</v>
      </c>
    </row>
    <row r="377" spans="1:16" s="79" customFormat="1" ht="57.75" customHeight="1">
      <c r="A377" s="58">
        <f t="shared" si="60"/>
        <v>352</v>
      </c>
      <c r="B377" s="58">
        <f t="shared" si="61"/>
        <v>35</v>
      </c>
      <c r="C377" s="58">
        <v>2666</v>
      </c>
      <c r="D377" s="59" t="s">
        <v>1513</v>
      </c>
      <c r="E377" s="157" t="s">
        <v>1441</v>
      </c>
      <c r="F377" s="58" t="s">
        <v>1514</v>
      </c>
      <c r="G377" s="60">
        <v>343.39699999999999</v>
      </c>
      <c r="H377" s="60">
        <v>171.35499999999999</v>
      </c>
      <c r="I377" s="60">
        <v>106.342</v>
      </c>
      <c r="J377" s="60">
        <v>0</v>
      </c>
      <c r="K377" s="60">
        <v>0</v>
      </c>
      <c r="L377" s="60">
        <v>33</v>
      </c>
      <c r="M377" s="60">
        <v>0</v>
      </c>
      <c r="N377" s="60">
        <v>32.700000000000003</v>
      </c>
      <c r="O377" s="61">
        <v>19.132374482013532</v>
      </c>
      <c r="P377" s="158">
        <v>28</v>
      </c>
    </row>
    <row r="378" spans="1:16" s="79" customFormat="1" ht="69" customHeight="1">
      <c r="A378" s="58">
        <f t="shared" si="60"/>
        <v>353</v>
      </c>
      <c r="B378" s="58">
        <f t="shared" si="61"/>
        <v>36</v>
      </c>
      <c r="C378" s="58">
        <v>2705</v>
      </c>
      <c r="D378" s="59" t="s">
        <v>1515</v>
      </c>
      <c r="E378" s="157" t="s">
        <v>1441</v>
      </c>
      <c r="F378" s="58" t="s">
        <v>1497</v>
      </c>
      <c r="G378" s="60">
        <v>499.39800000000002</v>
      </c>
      <c r="H378" s="60">
        <v>200</v>
      </c>
      <c r="I378" s="60">
        <v>120</v>
      </c>
      <c r="J378" s="60">
        <v>101.843</v>
      </c>
      <c r="K378" s="60">
        <v>0</v>
      </c>
      <c r="L378" s="60">
        <v>44.854999999999997</v>
      </c>
      <c r="M378" s="60">
        <v>0</v>
      </c>
      <c r="N378" s="60">
        <v>32.700000000000003</v>
      </c>
      <c r="O378" s="61">
        <v>15.529697756098344</v>
      </c>
      <c r="P378" s="158">
        <v>28.666666666666668</v>
      </c>
    </row>
    <row r="379" spans="1:16" s="79" customFormat="1" ht="69" customHeight="1">
      <c r="A379" s="58">
        <f t="shared" si="60"/>
        <v>354</v>
      </c>
      <c r="B379" s="58">
        <f t="shared" si="61"/>
        <v>37</v>
      </c>
      <c r="C379" s="58">
        <v>96</v>
      </c>
      <c r="D379" s="59" t="s">
        <v>1708</v>
      </c>
      <c r="E379" s="157" t="s">
        <v>1441</v>
      </c>
      <c r="F379" s="174" t="s">
        <v>1707</v>
      </c>
      <c r="G379" s="60">
        <v>328.92099999999999</v>
      </c>
      <c r="H379" s="60">
        <v>164.46</v>
      </c>
      <c r="I379" s="60">
        <v>86.460999999999999</v>
      </c>
      <c r="J379" s="60">
        <v>10</v>
      </c>
      <c r="K379" s="60">
        <v>0</v>
      </c>
      <c r="L379" s="60">
        <v>45</v>
      </c>
      <c r="M379" s="60">
        <v>23</v>
      </c>
      <c r="N379" s="60">
        <v>0</v>
      </c>
      <c r="O379" s="61">
        <f t="shared" ref="O379" si="63">(N379+M379+L379)/G379*100</f>
        <v>20.67365720036118</v>
      </c>
      <c r="P379" s="158">
        <v>24.332999999999998</v>
      </c>
    </row>
    <row r="380" spans="1:16" s="19" customFormat="1" ht="20.25">
      <c r="A380" s="27"/>
      <c r="B380" s="27">
        <v>9</v>
      </c>
      <c r="C380" s="17"/>
      <c r="D380" s="20" t="s">
        <v>604</v>
      </c>
      <c r="E380" s="89"/>
      <c r="F380" s="18"/>
      <c r="G380" s="28">
        <f>SUM(G381:G389)</f>
        <v>2120.3200000000002</v>
      </c>
      <c r="H380" s="28">
        <f t="shared" ref="H380:N380" si="64">SUM(H381:H389)</f>
        <v>1025.835</v>
      </c>
      <c r="I380" s="28">
        <f t="shared" si="64"/>
        <v>0</v>
      </c>
      <c r="J380" s="28">
        <f t="shared" si="64"/>
        <v>0</v>
      </c>
      <c r="K380" s="28">
        <f t="shared" si="64"/>
        <v>606.55799999999999</v>
      </c>
      <c r="L380" s="28">
        <f t="shared" si="64"/>
        <v>275.16499999999996</v>
      </c>
      <c r="M380" s="28">
        <f t="shared" si="64"/>
        <v>53.5</v>
      </c>
      <c r="N380" s="28">
        <f t="shared" si="64"/>
        <v>159.26200000000003</v>
      </c>
      <c r="O380" s="36"/>
      <c r="P380" s="36"/>
    </row>
    <row r="381" spans="1:16" s="57" customFormat="1" ht="57.75" customHeight="1">
      <c r="A381" s="58">
        <f>A379+1</f>
        <v>355</v>
      </c>
      <c r="B381" s="58">
        <v>1</v>
      </c>
      <c r="C381" s="58">
        <v>1045</v>
      </c>
      <c r="D381" s="59" t="s">
        <v>607</v>
      </c>
      <c r="E381" s="157" t="s">
        <v>44</v>
      </c>
      <c r="F381" s="58" t="s">
        <v>608</v>
      </c>
      <c r="G381" s="60">
        <v>296.52100000000002</v>
      </c>
      <c r="H381" s="60">
        <v>148</v>
      </c>
      <c r="I381" s="60">
        <v>0</v>
      </c>
      <c r="J381" s="60">
        <v>0</v>
      </c>
      <c r="K381" s="60">
        <v>88.869</v>
      </c>
      <c r="L381" s="60">
        <v>0</v>
      </c>
      <c r="M381" s="60">
        <v>35.5</v>
      </c>
      <c r="N381" s="60">
        <v>24.152000000000001</v>
      </c>
      <c r="O381" s="61">
        <v>20.117293547505909</v>
      </c>
      <c r="P381" s="158">
        <v>29.666666666666668</v>
      </c>
    </row>
    <row r="382" spans="1:16" s="57" customFormat="1" ht="37.5">
      <c r="A382" s="58">
        <f>A381+1</f>
        <v>356</v>
      </c>
      <c r="B382" s="58">
        <f>B381+1</f>
        <v>2</v>
      </c>
      <c r="C382" s="58">
        <v>1082</v>
      </c>
      <c r="D382" s="59" t="s">
        <v>605</v>
      </c>
      <c r="E382" s="157" t="s">
        <v>44</v>
      </c>
      <c r="F382" s="58" t="s">
        <v>606</v>
      </c>
      <c r="G382" s="60">
        <v>91.325000000000003</v>
      </c>
      <c r="H382" s="60">
        <v>33</v>
      </c>
      <c r="I382" s="60">
        <v>0</v>
      </c>
      <c r="J382" s="60">
        <v>0</v>
      </c>
      <c r="K382" s="60">
        <v>32.853000000000002</v>
      </c>
      <c r="L382" s="60">
        <v>0</v>
      </c>
      <c r="M382" s="60">
        <v>18</v>
      </c>
      <c r="N382" s="60">
        <v>7.4720000000000004</v>
      </c>
      <c r="O382" s="61">
        <v>27.891595948535453</v>
      </c>
      <c r="P382" s="158">
        <v>31.666666666666668</v>
      </c>
    </row>
    <row r="383" spans="1:16" s="69" customFormat="1" ht="85.5" customHeight="1">
      <c r="A383" s="58">
        <f>A382+1</f>
        <v>357</v>
      </c>
      <c r="B383" s="58">
        <f>B382+1</f>
        <v>3</v>
      </c>
      <c r="C383" s="58">
        <v>2281</v>
      </c>
      <c r="D383" s="59" t="s">
        <v>665</v>
      </c>
      <c r="E383" s="157" t="s">
        <v>616</v>
      </c>
      <c r="F383" s="58" t="s">
        <v>666</v>
      </c>
      <c r="G383" s="60">
        <v>271.44</v>
      </c>
      <c r="H383" s="60">
        <v>135.72</v>
      </c>
      <c r="I383" s="60">
        <v>0</v>
      </c>
      <c r="J383" s="60">
        <v>0</v>
      </c>
      <c r="K383" s="60">
        <v>68.403000000000006</v>
      </c>
      <c r="L383" s="60">
        <v>57.966999999999999</v>
      </c>
      <c r="M383" s="60">
        <v>0</v>
      </c>
      <c r="N383" s="60">
        <v>9.35</v>
      </c>
      <c r="O383" s="61">
        <f>(L383+M383+N383)/G383*100</f>
        <v>24.799955791335098</v>
      </c>
      <c r="P383" s="158" t="e">
        <f>#REF!+#REF!</f>
        <v>#REF!</v>
      </c>
    </row>
    <row r="384" spans="1:16" s="79" customFormat="1" ht="37.5">
      <c r="A384" s="58">
        <f t="shared" ref="A384:A389" si="65">A383+1</f>
        <v>358</v>
      </c>
      <c r="B384" s="58">
        <f t="shared" ref="B384:B389" si="66">B383+1</f>
        <v>4</v>
      </c>
      <c r="C384" s="58">
        <v>2014</v>
      </c>
      <c r="D384" s="59" t="s">
        <v>923</v>
      </c>
      <c r="E384" s="157" t="s">
        <v>876</v>
      </c>
      <c r="F384" s="161" t="s">
        <v>924</v>
      </c>
      <c r="G384" s="60">
        <v>281.702</v>
      </c>
      <c r="H384" s="60">
        <v>126.76600000000001</v>
      </c>
      <c r="I384" s="60">
        <v>0</v>
      </c>
      <c r="J384" s="60">
        <v>0</v>
      </c>
      <c r="K384" s="60">
        <v>97.346000000000004</v>
      </c>
      <c r="L384" s="60">
        <v>50</v>
      </c>
      <c r="M384" s="60">
        <v>0</v>
      </c>
      <c r="N384" s="60">
        <v>7.59</v>
      </c>
      <c r="O384" s="61">
        <v>20.443589324889423</v>
      </c>
      <c r="P384" s="162">
        <v>29</v>
      </c>
    </row>
    <row r="385" spans="1:16" s="79" customFormat="1" ht="37.5">
      <c r="A385" s="58">
        <f t="shared" si="65"/>
        <v>359</v>
      </c>
      <c r="B385" s="58">
        <f t="shared" si="66"/>
        <v>5</v>
      </c>
      <c r="C385" s="58">
        <v>2201</v>
      </c>
      <c r="D385" s="59" t="s">
        <v>925</v>
      </c>
      <c r="E385" s="157" t="s">
        <v>876</v>
      </c>
      <c r="F385" s="161" t="s">
        <v>606</v>
      </c>
      <c r="G385" s="60">
        <v>397.02199999999999</v>
      </c>
      <c r="H385" s="60">
        <v>198.511</v>
      </c>
      <c r="I385" s="60">
        <v>0</v>
      </c>
      <c r="J385" s="60">
        <v>0</v>
      </c>
      <c r="K385" s="60">
        <v>114.16200000000001</v>
      </c>
      <c r="L385" s="60">
        <v>54</v>
      </c>
      <c r="M385" s="60">
        <v>0</v>
      </c>
      <c r="N385" s="60">
        <v>30.349</v>
      </c>
      <c r="O385" s="61">
        <v>21.245422168041067</v>
      </c>
      <c r="P385" s="162">
        <v>28.666666666666668</v>
      </c>
    </row>
    <row r="386" spans="1:16" s="82" customFormat="1" ht="37.5">
      <c r="A386" s="58">
        <f t="shared" si="65"/>
        <v>360</v>
      </c>
      <c r="B386" s="58">
        <f t="shared" si="66"/>
        <v>6</v>
      </c>
      <c r="C386" s="80">
        <v>2288</v>
      </c>
      <c r="D386" s="163" t="s">
        <v>1161</v>
      </c>
      <c r="E386" s="157" t="s">
        <v>1100</v>
      </c>
      <c r="F386" s="58" t="s">
        <v>1162</v>
      </c>
      <c r="G386" s="81">
        <v>90.99</v>
      </c>
      <c r="H386" s="81">
        <v>45.494999999999997</v>
      </c>
      <c r="I386" s="81">
        <v>0</v>
      </c>
      <c r="J386" s="81">
        <v>0</v>
      </c>
      <c r="K386" s="81">
        <v>26.245000000000001</v>
      </c>
      <c r="L386" s="81">
        <v>18.198</v>
      </c>
      <c r="M386" s="81">
        <v>0</v>
      </c>
      <c r="N386" s="81">
        <v>1.052</v>
      </c>
      <c r="O386" s="159">
        <v>21.156171007803056</v>
      </c>
      <c r="P386" s="160">
        <v>29.666666666666668</v>
      </c>
    </row>
    <row r="387" spans="1:16" s="82" customFormat="1" ht="37.5">
      <c r="A387" s="58">
        <f t="shared" si="65"/>
        <v>361</v>
      </c>
      <c r="B387" s="58">
        <f t="shared" si="66"/>
        <v>7</v>
      </c>
      <c r="C387" s="80">
        <v>2290</v>
      </c>
      <c r="D387" s="163" t="s">
        <v>1163</v>
      </c>
      <c r="E387" s="157" t="s">
        <v>1100</v>
      </c>
      <c r="F387" s="58" t="s">
        <v>666</v>
      </c>
      <c r="G387" s="81">
        <v>299.947</v>
      </c>
      <c r="H387" s="81">
        <v>149.97300000000001</v>
      </c>
      <c r="I387" s="81">
        <v>0</v>
      </c>
      <c r="J387" s="81">
        <v>0</v>
      </c>
      <c r="K387" s="81">
        <v>74.004999999999995</v>
      </c>
      <c r="L387" s="81">
        <v>40</v>
      </c>
      <c r="M387" s="81">
        <v>0</v>
      </c>
      <c r="N387" s="81">
        <v>35.969000000000001</v>
      </c>
      <c r="O387" s="159">
        <v>25.327474520498622</v>
      </c>
      <c r="P387" s="160">
        <v>30.666666666666668</v>
      </c>
    </row>
    <row r="388" spans="1:16" s="82" customFormat="1" ht="37.5">
      <c r="A388" s="58">
        <f t="shared" si="65"/>
        <v>362</v>
      </c>
      <c r="B388" s="58">
        <f t="shared" si="66"/>
        <v>8</v>
      </c>
      <c r="C388" s="80">
        <v>2291</v>
      </c>
      <c r="D388" s="163" t="s">
        <v>1164</v>
      </c>
      <c r="E388" s="157" t="s">
        <v>1100</v>
      </c>
      <c r="F388" s="58" t="s">
        <v>666</v>
      </c>
      <c r="G388" s="81">
        <v>299.91699999999997</v>
      </c>
      <c r="H388" s="81">
        <v>149.958</v>
      </c>
      <c r="I388" s="81">
        <v>0</v>
      </c>
      <c r="J388" s="81">
        <v>0</v>
      </c>
      <c r="K388" s="81">
        <v>74.233000000000004</v>
      </c>
      <c r="L388" s="81">
        <v>40</v>
      </c>
      <c r="M388" s="81">
        <v>0</v>
      </c>
      <c r="N388" s="81">
        <v>35.725999999999999</v>
      </c>
      <c r="O388" s="159">
        <v>25.248985552669573</v>
      </c>
      <c r="P388" s="160">
        <v>28.666666666666668</v>
      </c>
    </row>
    <row r="389" spans="1:16" s="82" customFormat="1" ht="70.5" customHeight="1">
      <c r="A389" s="58">
        <f t="shared" si="65"/>
        <v>363</v>
      </c>
      <c r="B389" s="58">
        <f t="shared" si="66"/>
        <v>9</v>
      </c>
      <c r="C389" s="80">
        <v>2311</v>
      </c>
      <c r="D389" s="163" t="s">
        <v>1165</v>
      </c>
      <c r="E389" s="157" t="s">
        <v>1100</v>
      </c>
      <c r="F389" s="58" t="s">
        <v>924</v>
      </c>
      <c r="G389" s="81">
        <v>91.456000000000003</v>
      </c>
      <c r="H389" s="81">
        <v>38.411999999999999</v>
      </c>
      <c r="I389" s="81">
        <v>0</v>
      </c>
      <c r="J389" s="81">
        <v>0</v>
      </c>
      <c r="K389" s="81">
        <v>30.442</v>
      </c>
      <c r="L389" s="81">
        <v>15</v>
      </c>
      <c r="M389" s="81">
        <v>0</v>
      </c>
      <c r="N389" s="81">
        <v>7.6020000000000003</v>
      </c>
      <c r="O389" s="159">
        <v>24.713523442967109</v>
      </c>
      <c r="P389" s="160">
        <v>30.333333333333332</v>
      </c>
    </row>
    <row r="390" spans="1:16" s="11" customFormat="1" ht="20.25">
      <c r="A390" s="10"/>
      <c r="B390" s="13">
        <f>B391+B417+B422</f>
        <v>36</v>
      </c>
      <c r="C390" s="5"/>
      <c r="D390" s="9" t="s">
        <v>17</v>
      </c>
      <c r="E390" s="87"/>
      <c r="F390" s="5"/>
      <c r="G390" s="12">
        <f>G391+G417+G422</f>
        <v>9425.6989999999987</v>
      </c>
      <c r="H390" s="12">
        <f t="shared" ref="H390:N390" si="67">H391+H417+H422</f>
        <v>4378.4969999999994</v>
      </c>
      <c r="I390" s="12">
        <f t="shared" si="67"/>
        <v>892.62699999999995</v>
      </c>
      <c r="J390" s="12">
        <f t="shared" si="67"/>
        <v>1150.058</v>
      </c>
      <c r="K390" s="12">
        <f t="shared" si="67"/>
        <v>850.3</v>
      </c>
      <c r="L390" s="12">
        <f t="shared" si="67"/>
        <v>1093.7940000000001</v>
      </c>
      <c r="M390" s="12">
        <f t="shared" si="67"/>
        <v>720.12300000000005</v>
      </c>
      <c r="N390" s="12">
        <f t="shared" si="67"/>
        <v>340.3</v>
      </c>
      <c r="O390" s="37"/>
      <c r="P390" s="37"/>
    </row>
    <row r="391" spans="1:16" s="26" customFormat="1" ht="20.25">
      <c r="A391" s="21"/>
      <c r="B391" s="22">
        <v>25</v>
      </c>
      <c r="C391" s="23"/>
      <c r="D391" s="24" t="s">
        <v>80</v>
      </c>
      <c r="E391" s="88"/>
      <c r="F391" s="23"/>
      <c r="G391" s="25">
        <f t="shared" ref="G391:N391" si="68">SUM(G392:G416)</f>
        <v>6445.0989999999993</v>
      </c>
      <c r="H391" s="25">
        <f t="shared" si="68"/>
        <v>3029.5329999999999</v>
      </c>
      <c r="I391" s="25">
        <f t="shared" si="68"/>
        <v>892.62699999999995</v>
      </c>
      <c r="J391" s="25">
        <f t="shared" si="68"/>
        <v>1150.058</v>
      </c>
      <c r="K391" s="25">
        <f t="shared" si="68"/>
        <v>0</v>
      </c>
      <c r="L391" s="25">
        <f t="shared" si="68"/>
        <v>579.99800000000005</v>
      </c>
      <c r="M391" s="25">
        <f t="shared" si="68"/>
        <v>472.02300000000002</v>
      </c>
      <c r="N391" s="25">
        <f t="shared" si="68"/>
        <v>320.86</v>
      </c>
      <c r="O391" s="40"/>
      <c r="P391" s="40"/>
    </row>
    <row r="392" spans="1:16" s="82" customFormat="1" ht="56.25">
      <c r="A392" s="58">
        <f>A389+1</f>
        <v>364</v>
      </c>
      <c r="B392" s="58">
        <v>1</v>
      </c>
      <c r="C392" s="80">
        <v>390</v>
      </c>
      <c r="D392" s="163" t="s">
        <v>338</v>
      </c>
      <c r="E392" s="157" t="s">
        <v>44</v>
      </c>
      <c r="F392" s="58" t="s">
        <v>87</v>
      </c>
      <c r="G392" s="81">
        <v>255.614</v>
      </c>
      <c r="H392" s="81">
        <v>127.807</v>
      </c>
      <c r="I392" s="81">
        <v>74.126999999999995</v>
      </c>
      <c r="J392" s="81">
        <v>0</v>
      </c>
      <c r="K392" s="81">
        <v>0</v>
      </c>
      <c r="L392" s="81">
        <v>35</v>
      </c>
      <c r="M392" s="81">
        <v>18.68</v>
      </c>
      <c r="N392" s="81">
        <v>0</v>
      </c>
      <c r="O392" s="159">
        <v>21.000414687771404</v>
      </c>
      <c r="P392" s="160">
        <v>31.333333333333332</v>
      </c>
    </row>
    <row r="393" spans="1:16" s="82" customFormat="1" ht="37.5">
      <c r="A393" s="58">
        <f>A392+1</f>
        <v>365</v>
      </c>
      <c r="B393" s="58">
        <f>B392+1</f>
        <v>2</v>
      </c>
      <c r="C393" s="80">
        <v>494</v>
      </c>
      <c r="D393" s="163" t="s">
        <v>336</v>
      </c>
      <c r="E393" s="157" t="s">
        <v>44</v>
      </c>
      <c r="F393" s="58" t="s">
        <v>86</v>
      </c>
      <c r="G393" s="81">
        <v>299.53899999999999</v>
      </c>
      <c r="H393" s="81">
        <v>149.50899999999999</v>
      </c>
      <c r="I393" s="81">
        <v>87.546999999999997</v>
      </c>
      <c r="J393" s="81">
        <v>0</v>
      </c>
      <c r="K393" s="81">
        <v>0</v>
      </c>
      <c r="L393" s="81">
        <v>5</v>
      </c>
      <c r="M393" s="81">
        <v>35.405000000000001</v>
      </c>
      <c r="N393" s="81">
        <v>22.077999999999999</v>
      </c>
      <c r="O393" s="159">
        <v>20.859721104764322</v>
      </c>
      <c r="P393" s="160">
        <v>32</v>
      </c>
    </row>
    <row r="394" spans="1:16" s="82" customFormat="1" ht="37.5">
      <c r="A394" s="58">
        <f>A393+1</f>
        <v>366</v>
      </c>
      <c r="B394" s="58">
        <f>B393+1</f>
        <v>3</v>
      </c>
      <c r="C394" s="80">
        <v>678</v>
      </c>
      <c r="D394" s="163" t="s">
        <v>342</v>
      </c>
      <c r="E394" s="157" t="s">
        <v>44</v>
      </c>
      <c r="F394" s="58" t="s">
        <v>86</v>
      </c>
      <c r="G394" s="81">
        <v>203.92099999999999</v>
      </c>
      <c r="H394" s="81">
        <v>101.96</v>
      </c>
      <c r="I394" s="81">
        <v>61.720999999999997</v>
      </c>
      <c r="J394" s="81">
        <v>0</v>
      </c>
      <c r="K394" s="81">
        <v>0</v>
      </c>
      <c r="L394" s="81">
        <v>0</v>
      </c>
      <c r="M394" s="81">
        <v>40.24</v>
      </c>
      <c r="N394" s="81">
        <v>0</v>
      </c>
      <c r="O394" s="159">
        <v>19.733131948156394</v>
      </c>
      <c r="P394" s="160">
        <v>29.666666666666668</v>
      </c>
    </row>
    <row r="395" spans="1:16" s="82" customFormat="1" ht="44.25" customHeight="1">
      <c r="A395" s="58">
        <f t="shared" ref="A395:A416" si="69">A394+1</f>
        <v>367</v>
      </c>
      <c r="B395" s="58">
        <f t="shared" ref="B395:B416" si="70">B394+1</f>
        <v>4</v>
      </c>
      <c r="C395" s="80">
        <v>1002</v>
      </c>
      <c r="D395" s="163" t="s">
        <v>339</v>
      </c>
      <c r="E395" s="157" t="s">
        <v>44</v>
      </c>
      <c r="F395" s="58" t="s">
        <v>89</v>
      </c>
      <c r="G395" s="81">
        <v>298.34800000000001</v>
      </c>
      <c r="H395" s="81">
        <v>149.17400000000001</v>
      </c>
      <c r="I395" s="81">
        <v>85.013999999999996</v>
      </c>
      <c r="J395" s="81">
        <v>0</v>
      </c>
      <c r="K395" s="81">
        <v>0</v>
      </c>
      <c r="L395" s="81">
        <v>30</v>
      </c>
      <c r="M395" s="81">
        <v>20</v>
      </c>
      <c r="N395" s="81">
        <v>14.16</v>
      </c>
      <c r="O395" s="159">
        <v>21.505088018019226</v>
      </c>
      <c r="P395" s="160">
        <v>30.666666666666668</v>
      </c>
    </row>
    <row r="396" spans="1:16" s="57" customFormat="1" ht="56.25">
      <c r="A396" s="58">
        <f t="shared" si="69"/>
        <v>368</v>
      </c>
      <c r="B396" s="58">
        <f t="shared" si="70"/>
        <v>5</v>
      </c>
      <c r="C396" s="58">
        <v>1108</v>
      </c>
      <c r="D396" s="59" t="s">
        <v>343</v>
      </c>
      <c r="E396" s="157" t="s">
        <v>44</v>
      </c>
      <c r="F396" s="58" t="s">
        <v>344</v>
      </c>
      <c r="G396" s="60">
        <v>76.176000000000002</v>
      </c>
      <c r="H396" s="60">
        <v>38.076000000000001</v>
      </c>
      <c r="I396" s="60">
        <v>0</v>
      </c>
      <c r="J396" s="60">
        <v>10</v>
      </c>
      <c r="K396" s="60">
        <v>0</v>
      </c>
      <c r="L396" s="60">
        <v>13.1</v>
      </c>
      <c r="M396" s="60">
        <v>15</v>
      </c>
      <c r="N396" s="60">
        <v>0</v>
      </c>
      <c r="O396" s="61">
        <v>36.888258769166143</v>
      </c>
      <c r="P396" s="158">
        <v>29.666666666666668</v>
      </c>
    </row>
    <row r="397" spans="1:16" s="57" customFormat="1" ht="56.25">
      <c r="A397" s="58">
        <f t="shared" si="69"/>
        <v>369</v>
      </c>
      <c r="B397" s="58">
        <f t="shared" si="70"/>
        <v>6</v>
      </c>
      <c r="C397" s="58">
        <v>1133</v>
      </c>
      <c r="D397" s="59" t="s">
        <v>340</v>
      </c>
      <c r="E397" s="157" t="s">
        <v>44</v>
      </c>
      <c r="F397" s="58" t="s">
        <v>88</v>
      </c>
      <c r="G397" s="60">
        <v>218.37</v>
      </c>
      <c r="H397" s="60">
        <v>109.185</v>
      </c>
      <c r="I397" s="60">
        <v>20</v>
      </c>
      <c r="J397" s="60">
        <v>24.885000000000002</v>
      </c>
      <c r="K397" s="60">
        <v>0</v>
      </c>
      <c r="L397" s="60">
        <v>30</v>
      </c>
      <c r="M397" s="60">
        <v>34.299999999999997</v>
      </c>
      <c r="N397" s="60">
        <v>0</v>
      </c>
      <c r="O397" s="61">
        <v>29.445436644227684</v>
      </c>
      <c r="P397" s="158">
        <v>30.666666666666668</v>
      </c>
    </row>
    <row r="398" spans="1:16" s="57" customFormat="1" ht="55.5" customHeight="1">
      <c r="A398" s="58">
        <f t="shared" si="69"/>
        <v>370</v>
      </c>
      <c r="B398" s="58">
        <f t="shared" si="70"/>
        <v>7</v>
      </c>
      <c r="C398" s="58">
        <v>1462</v>
      </c>
      <c r="D398" s="59" t="s">
        <v>345</v>
      </c>
      <c r="E398" s="157" t="s">
        <v>44</v>
      </c>
      <c r="F398" s="58" t="s">
        <v>89</v>
      </c>
      <c r="G398" s="60">
        <v>119.925</v>
      </c>
      <c r="H398" s="60">
        <v>59.962000000000003</v>
      </c>
      <c r="I398" s="60">
        <v>35.463000000000001</v>
      </c>
      <c r="J398" s="60">
        <v>0</v>
      </c>
      <c r="K398" s="60">
        <v>0</v>
      </c>
      <c r="L398" s="60">
        <v>0</v>
      </c>
      <c r="M398" s="60">
        <v>24.5</v>
      </c>
      <c r="N398" s="60">
        <v>0</v>
      </c>
      <c r="O398" s="61">
        <v>20.429435063581405</v>
      </c>
      <c r="P398" s="158">
        <v>29.666666666666668</v>
      </c>
    </row>
    <row r="399" spans="1:16" s="57" customFormat="1" ht="56.25" customHeight="1">
      <c r="A399" s="58">
        <f t="shared" si="69"/>
        <v>371</v>
      </c>
      <c r="B399" s="58">
        <f t="shared" si="70"/>
        <v>8</v>
      </c>
      <c r="C399" s="58">
        <v>1748</v>
      </c>
      <c r="D399" s="59" t="s">
        <v>337</v>
      </c>
      <c r="E399" s="157" t="s">
        <v>44</v>
      </c>
      <c r="F399" s="58" t="s">
        <v>86</v>
      </c>
      <c r="G399" s="60">
        <v>184.179</v>
      </c>
      <c r="H399" s="60">
        <v>92.072999999999993</v>
      </c>
      <c r="I399" s="60">
        <v>54.106000000000002</v>
      </c>
      <c r="J399" s="60">
        <v>0</v>
      </c>
      <c r="K399" s="60">
        <v>0</v>
      </c>
      <c r="L399" s="60">
        <v>10</v>
      </c>
      <c r="M399" s="60">
        <v>22.8</v>
      </c>
      <c r="N399" s="60">
        <v>5.2</v>
      </c>
      <c r="O399" s="61">
        <v>20.632102465536246</v>
      </c>
      <c r="P399" s="158">
        <v>31.666666666666668</v>
      </c>
    </row>
    <row r="400" spans="1:16" s="57" customFormat="1" ht="75">
      <c r="A400" s="58">
        <f t="shared" si="69"/>
        <v>372</v>
      </c>
      <c r="B400" s="58">
        <f t="shared" si="70"/>
        <v>9</v>
      </c>
      <c r="C400" s="58">
        <v>2651</v>
      </c>
      <c r="D400" s="59" t="s">
        <v>346</v>
      </c>
      <c r="E400" s="157" t="s">
        <v>44</v>
      </c>
      <c r="F400" s="58" t="s">
        <v>86</v>
      </c>
      <c r="G400" s="60">
        <v>298.35500000000002</v>
      </c>
      <c r="H400" s="60">
        <v>149.17699999999999</v>
      </c>
      <c r="I400" s="60">
        <v>89.724999999999994</v>
      </c>
      <c r="J400" s="60">
        <v>0</v>
      </c>
      <c r="K400" s="60">
        <v>0</v>
      </c>
      <c r="L400" s="60">
        <v>23.218</v>
      </c>
      <c r="M400" s="60">
        <v>17.797999999999998</v>
      </c>
      <c r="N400" s="60">
        <v>18.437000000000001</v>
      </c>
      <c r="O400" s="61">
        <v>19.926932680866752</v>
      </c>
      <c r="P400" s="158">
        <v>29</v>
      </c>
    </row>
    <row r="401" spans="1:16" s="57" customFormat="1" ht="56.25">
      <c r="A401" s="58">
        <f t="shared" si="69"/>
        <v>373</v>
      </c>
      <c r="B401" s="58">
        <f t="shared" si="70"/>
        <v>10</v>
      </c>
      <c r="C401" s="58">
        <v>2724</v>
      </c>
      <c r="D401" s="59" t="s">
        <v>341</v>
      </c>
      <c r="E401" s="157" t="s">
        <v>44</v>
      </c>
      <c r="F401" s="58" t="s">
        <v>87</v>
      </c>
      <c r="G401" s="60">
        <v>499</v>
      </c>
      <c r="H401" s="60">
        <v>200</v>
      </c>
      <c r="I401" s="60">
        <v>199</v>
      </c>
      <c r="J401" s="60">
        <v>0</v>
      </c>
      <c r="K401" s="60">
        <v>0</v>
      </c>
      <c r="L401" s="60">
        <v>45</v>
      </c>
      <c r="M401" s="60">
        <v>29</v>
      </c>
      <c r="N401" s="60">
        <v>26</v>
      </c>
      <c r="O401" s="61">
        <v>20.040080160320642</v>
      </c>
      <c r="P401" s="158">
        <v>30.333333333333332</v>
      </c>
    </row>
    <row r="402" spans="1:16" s="57" customFormat="1" ht="39" customHeight="1">
      <c r="A402" s="58">
        <f t="shared" si="69"/>
        <v>374</v>
      </c>
      <c r="B402" s="58">
        <f t="shared" si="70"/>
        <v>11</v>
      </c>
      <c r="C402" s="58">
        <v>398</v>
      </c>
      <c r="D402" s="59" t="s">
        <v>1709</v>
      </c>
      <c r="E402" s="157" t="s">
        <v>44</v>
      </c>
      <c r="F402" s="58" t="s">
        <v>1710</v>
      </c>
      <c r="G402" s="60">
        <v>259.86</v>
      </c>
      <c r="H402" s="60">
        <v>129.93</v>
      </c>
      <c r="I402" s="60">
        <v>59.63</v>
      </c>
      <c r="J402" s="60">
        <v>10</v>
      </c>
      <c r="K402" s="60">
        <v>0</v>
      </c>
      <c r="L402" s="60">
        <v>45</v>
      </c>
      <c r="M402" s="60">
        <v>15.3</v>
      </c>
      <c r="N402" s="60">
        <v>0</v>
      </c>
      <c r="O402" s="61">
        <f t="shared" ref="O402" si="71">(L402+M402+N402)/G402*100</f>
        <v>23.204802586007848</v>
      </c>
      <c r="P402" s="158">
        <v>28.667000000000002</v>
      </c>
    </row>
    <row r="403" spans="1:16" s="69" customFormat="1" ht="65.25" customHeight="1">
      <c r="A403" s="58">
        <f t="shared" si="69"/>
        <v>375</v>
      </c>
      <c r="B403" s="58">
        <f t="shared" si="70"/>
        <v>12</v>
      </c>
      <c r="C403" s="58">
        <v>1499</v>
      </c>
      <c r="D403" s="59" t="s">
        <v>667</v>
      </c>
      <c r="E403" s="157" t="s">
        <v>616</v>
      </c>
      <c r="F403" s="58" t="s">
        <v>86</v>
      </c>
      <c r="G403" s="60">
        <v>268.02800000000002</v>
      </c>
      <c r="H403" s="60">
        <v>134.01400000000001</v>
      </c>
      <c r="I403" s="60">
        <v>0</v>
      </c>
      <c r="J403" s="60">
        <v>82.552000000000007</v>
      </c>
      <c r="K403" s="60">
        <v>0</v>
      </c>
      <c r="L403" s="60">
        <v>0</v>
      </c>
      <c r="M403" s="60">
        <v>26</v>
      </c>
      <c r="N403" s="60">
        <v>25.462</v>
      </c>
      <c r="O403" s="61">
        <f>(L403+M403+N403)/G403*100</f>
        <v>19.200232811497305</v>
      </c>
      <c r="P403" s="158" t="e">
        <f>#REF!+#REF!</f>
        <v>#REF!</v>
      </c>
    </row>
    <row r="404" spans="1:16" s="69" customFormat="1" ht="56.25">
      <c r="A404" s="58">
        <f t="shared" si="69"/>
        <v>376</v>
      </c>
      <c r="B404" s="58">
        <f t="shared" si="70"/>
        <v>13</v>
      </c>
      <c r="C404" s="80">
        <v>871</v>
      </c>
      <c r="D404" s="59" t="s">
        <v>793</v>
      </c>
      <c r="E404" s="157" t="s">
        <v>764</v>
      </c>
      <c r="F404" s="58" t="s">
        <v>87</v>
      </c>
      <c r="G404" s="81">
        <v>88.4</v>
      </c>
      <c r="H404" s="81">
        <v>44.2</v>
      </c>
      <c r="I404" s="81">
        <v>20</v>
      </c>
      <c r="J404" s="81">
        <v>10</v>
      </c>
      <c r="K404" s="81">
        <v>0</v>
      </c>
      <c r="L404" s="81">
        <v>14.2</v>
      </c>
      <c r="M404" s="81">
        <v>0</v>
      </c>
      <c r="N404" s="81">
        <v>0</v>
      </c>
      <c r="O404" s="159">
        <v>16.063348416289593</v>
      </c>
      <c r="P404" s="160">
        <v>27.666666666666668</v>
      </c>
    </row>
    <row r="405" spans="1:16" s="69" customFormat="1" ht="56.25">
      <c r="A405" s="58">
        <f t="shared" si="69"/>
        <v>377</v>
      </c>
      <c r="B405" s="58">
        <f t="shared" si="70"/>
        <v>14</v>
      </c>
      <c r="C405" s="80">
        <v>926</v>
      </c>
      <c r="D405" s="59" t="s">
        <v>792</v>
      </c>
      <c r="E405" s="157" t="s">
        <v>764</v>
      </c>
      <c r="F405" s="58" t="s">
        <v>86</v>
      </c>
      <c r="G405" s="81">
        <v>49.98</v>
      </c>
      <c r="H405" s="81">
        <v>24.99</v>
      </c>
      <c r="I405" s="81">
        <v>15.01</v>
      </c>
      <c r="J405" s="81">
        <v>0</v>
      </c>
      <c r="K405" s="81">
        <v>0</v>
      </c>
      <c r="L405" s="81">
        <v>6.48</v>
      </c>
      <c r="M405" s="81">
        <v>0</v>
      </c>
      <c r="N405" s="81">
        <v>3.5</v>
      </c>
      <c r="O405" s="159">
        <v>19.967987194877953</v>
      </c>
      <c r="P405" s="160">
        <v>28.666666666666668</v>
      </c>
    </row>
    <row r="406" spans="1:16" s="79" customFormat="1" ht="57.75" customHeight="1">
      <c r="A406" s="58">
        <f t="shared" si="69"/>
        <v>378</v>
      </c>
      <c r="B406" s="58">
        <f t="shared" si="70"/>
        <v>15</v>
      </c>
      <c r="C406" s="58">
        <v>405</v>
      </c>
      <c r="D406" s="59" t="s">
        <v>934</v>
      </c>
      <c r="E406" s="157" t="s">
        <v>876</v>
      </c>
      <c r="F406" s="161" t="s">
        <v>935</v>
      </c>
      <c r="G406" s="60">
        <v>299.84800000000001</v>
      </c>
      <c r="H406" s="60">
        <v>149.92400000000001</v>
      </c>
      <c r="I406" s="60">
        <v>0</v>
      </c>
      <c r="J406" s="60">
        <v>90.381</v>
      </c>
      <c r="K406" s="60">
        <v>0</v>
      </c>
      <c r="L406" s="60">
        <v>33</v>
      </c>
      <c r="M406" s="60">
        <v>0</v>
      </c>
      <c r="N406" s="60">
        <v>26.542999999999999</v>
      </c>
      <c r="O406" s="61">
        <v>19.857727915477174</v>
      </c>
      <c r="P406" s="162">
        <v>27.333333333333332</v>
      </c>
    </row>
    <row r="407" spans="1:16" s="79" customFormat="1" ht="38.25" customHeight="1">
      <c r="A407" s="58">
        <f t="shared" si="69"/>
        <v>379</v>
      </c>
      <c r="B407" s="58">
        <f t="shared" si="70"/>
        <v>16</v>
      </c>
      <c r="C407" s="58">
        <v>447</v>
      </c>
      <c r="D407" s="59" t="s">
        <v>931</v>
      </c>
      <c r="E407" s="157" t="s">
        <v>876</v>
      </c>
      <c r="F407" s="161" t="s">
        <v>932</v>
      </c>
      <c r="G407" s="60">
        <v>235.28899999999999</v>
      </c>
      <c r="H407" s="60">
        <v>117.64400000000001</v>
      </c>
      <c r="I407" s="60">
        <v>0</v>
      </c>
      <c r="J407" s="60">
        <v>68.069999999999993</v>
      </c>
      <c r="K407" s="60">
        <v>0</v>
      </c>
      <c r="L407" s="60">
        <v>40</v>
      </c>
      <c r="M407" s="60">
        <v>0</v>
      </c>
      <c r="N407" s="60">
        <v>9.5749999999999993</v>
      </c>
      <c r="O407" s="61">
        <v>21.069833268873602</v>
      </c>
      <c r="P407" s="162">
        <v>28</v>
      </c>
    </row>
    <row r="408" spans="1:16" s="79" customFormat="1" ht="56.25">
      <c r="A408" s="58">
        <f t="shared" si="69"/>
        <v>380</v>
      </c>
      <c r="B408" s="58">
        <f t="shared" si="70"/>
        <v>17</v>
      </c>
      <c r="C408" s="58">
        <v>493</v>
      </c>
      <c r="D408" s="59" t="s">
        <v>926</v>
      </c>
      <c r="E408" s="157" t="s">
        <v>876</v>
      </c>
      <c r="F408" s="161" t="s">
        <v>927</v>
      </c>
      <c r="G408" s="60">
        <v>88.16</v>
      </c>
      <c r="H408" s="60">
        <v>44.08</v>
      </c>
      <c r="I408" s="60">
        <v>0</v>
      </c>
      <c r="J408" s="60">
        <v>19.079999999999998</v>
      </c>
      <c r="K408" s="60">
        <v>0</v>
      </c>
      <c r="L408" s="60">
        <v>10</v>
      </c>
      <c r="M408" s="60">
        <v>15</v>
      </c>
      <c r="N408" s="60">
        <v>0</v>
      </c>
      <c r="O408" s="61">
        <v>28.357531760435574</v>
      </c>
      <c r="P408" s="162">
        <v>29</v>
      </c>
    </row>
    <row r="409" spans="1:16" s="79" customFormat="1" ht="56.25" customHeight="1">
      <c r="A409" s="58">
        <f t="shared" si="69"/>
        <v>381</v>
      </c>
      <c r="B409" s="58">
        <f t="shared" si="70"/>
        <v>18</v>
      </c>
      <c r="C409" s="58">
        <v>632</v>
      </c>
      <c r="D409" s="59" t="s">
        <v>929</v>
      </c>
      <c r="E409" s="157" t="s">
        <v>876</v>
      </c>
      <c r="F409" s="161" t="s">
        <v>930</v>
      </c>
      <c r="G409" s="60">
        <v>444.26100000000002</v>
      </c>
      <c r="H409" s="60">
        <v>200</v>
      </c>
      <c r="I409" s="60">
        <v>0</v>
      </c>
      <c r="J409" s="60">
        <v>149.38399999999999</v>
      </c>
      <c r="K409" s="60">
        <v>0</v>
      </c>
      <c r="L409" s="60">
        <v>55</v>
      </c>
      <c r="M409" s="60">
        <v>10</v>
      </c>
      <c r="N409" s="60">
        <v>29.876999999999999</v>
      </c>
      <c r="O409" s="61">
        <v>21.356139746680441</v>
      </c>
      <c r="P409" s="162">
        <v>28.333333333333332</v>
      </c>
    </row>
    <row r="410" spans="1:16" s="79" customFormat="1" ht="43.5" customHeight="1">
      <c r="A410" s="58">
        <f t="shared" si="69"/>
        <v>382</v>
      </c>
      <c r="B410" s="58">
        <f t="shared" si="70"/>
        <v>19</v>
      </c>
      <c r="C410" s="58">
        <v>1298</v>
      </c>
      <c r="D410" s="59" t="s">
        <v>936</v>
      </c>
      <c r="E410" s="157" t="s">
        <v>876</v>
      </c>
      <c r="F410" s="161" t="s">
        <v>937</v>
      </c>
      <c r="G410" s="60">
        <v>500</v>
      </c>
      <c r="H410" s="60">
        <v>200</v>
      </c>
      <c r="I410" s="60">
        <v>0</v>
      </c>
      <c r="J410" s="60">
        <v>195</v>
      </c>
      <c r="K410" s="60">
        <v>0</v>
      </c>
      <c r="L410" s="60">
        <v>80</v>
      </c>
      <c r="M410" s="60">
        <v>25</v>
      </c>
      <c r="N410" s="60">
        <v>0</v>
      </c>
      <c r="O410" s="61">
        <v>21</v>
      </c>
      <c r="P410" s="162">
        <v>27.333333333333332</v>
      </c>
    </row>
    <row r="411" spans="1:16" s="79" customFormat="1" ht="56.25">
      <c r="A411" s="58">
        <f t="shared" si="69"/>
        <v>383</v>
      </c>
      <c r="B411" s="58">
        <f t="shared" si="70"/>
        <v>20</v>
      </c>
      <c r="C411" s="58">
        <v>1727</v>
      </c>
      <c r="D411" s="59" t="s">
        <v>938</v>
      </c>
      <c r="E411" s="157" t="s">
        <v>876</v>
      </c>
      <c r="F411" s="161" t="s">
        <v>69</v>
      </c>
      <c r="G411" s="60">
        <v>299.64100000000002</v>
      </c>
      <c r="H411" s="60">
        <v>135</v>
      </c>
      <c r="I411" s="60">
        <v>0</v>
      </c>
      <c r="J411" s="60">
        <v>100.664</v>
      </c>
      <c r="K411" s="60">
        <v>0</v>
      </c>
      <c r="L411" s="60">
        <v>40</v>
      </c>
      <c r="M411" s="60">
        <v>0</v>
      </c>
      <c r="N411" s="60">
        <v>23.977</v>
      </c>
      <c r="O411" s="61">
        <v>21.351216956291026</v>
      </c>
      <c r="P411" s="162">
        <v>27.333333333333332</v>
      </c>
    </row>
    <row r="412" spans="1:16" s="79" customFormat="1" ht="58.5" customHeight="1">
      <c r="A412" s="58">
        <f t="shared" si="69"/>
        <v>384</v>
      </c>
      <c r="B412" s="58">
        <f t="shared" si="70"/>
        <v>21</v>
      </c>
      <c r="C412" s="58">
        <v>1901</v>
      </c>
      <c r="D412" s="59" t="s">
        <v>928</v>
      </c>
      <c r="E412" s="157" t="s">
        <v>876</v>
      </c>
      <c r="F412" s="161" t="s">
        <v>69</v>
      </c>
      <c r="G412" s="60">
        <v>82.658000000000001</v>
      </c>
      <c r="H412" s="60">
        <v>35</v>
      </c>
      <c r="I412" s="60">
        <v>0</v>
      </c>
      <c r="J412" s="60">
        <v>22.658000000000001</v>
      </c>
      <c r="K412" s="60">
        <v>0</v>
      </c>
      <c r="L412" s="60">
        <v>25</v>
      </c>
      <c r="M412" s="60">
        <v>0</v>
      </c>
      <c r="N412" s="60">
        <v>0</v>
      </c>
      <c r="O412" s="61">
        <v>30.2451063417939</v>
      </c>
      <c r="P412" s="162">
        <v>29</v>
      </c>
    </row>
    <row r="413" spans="1:16" s="79" customFormat="1" ht="62.25" customHeight="1">
      <c r="A413" s="58">
        <f t="shared" si="69"/>
        <v>385</v>
      </c>
      <c r="B413" s="58">
        <f t="shared" si="70"/>
        <v>22</v>
      </c>
      <c r="C413" s="58">
        <v>1937</v>
      </c>
      <c r="D413" s="59" t="s">
        <v>933</v>
      </c>
      <c r="E413" s="157" t="s">
        <v>876</v>
      </c>
      <c r="F413" s="161" t="s">
        <v>86</v>
      </c>
      <c r="G413" s="60">
        <v>496.53399999999999</v>
      </c>
      <c r="H413" s="60">
        <v>200</v>
      </c>
      <c r="I413" s="60">
        <v>0</v>
      </c>
      <c r="J413" s="60">
        <v>200</v>
      </c>
      <c r="K413" s="60">
        <v>0</v>
      </c>
      <c r="L413" s="60">
        <v>0</v>
      </c>
      <c r="M413" s="60">
        <v>49</v>
      </c>
      <c r="N413" s="60">
        <v>47.533999999999999</v>
      </c>
      <c r="O413" s="61">
        <v>19.44156895600301</v>
      </c>
      <c r="P413" s="162">
        <v>28</v>
      </c>
    </row>
    <row r="414" spans="1:16" s="82" customFormat="1" ht="56.25">
      <c r="A414" s="58">
        <f t="shared" si="69"/>
        <v>386</v>
      </c>
      <c r="B414" s="58">
        <f t="shared" si="70"/>
        <v>23</v>
      </c>
      <c r="C414" s="80">
        <v>2012</v>
      </c>
      <c r="D414" s="163" t="s">
        <v>1166</v>
      </c>
      <c r="E414" s="157" t="s">
        <v>1100</v>
      </c>
      <c r="F414" s="58" t="s">
        <v>86</v>
      </c>
      <c r="G414" s="81">
        <v>286.15600000000001</v>
      </c>
      <c r="H414" s="81">
        <v>143.078</v>
      </c>
      <c r="I414" s="81">
        <v>91.284000000000006</v>
      </c>
      <c r="J414" s="81">
        <v>0</v>
      </c>
      <c r="K414" s="81">
        <v>0</v>
      </c>
      <c r="L414" s="81">
        <v>0</v>
      </c>
      <c r="M414" s="81">
        <v>26</v>
      </c>
      <c r="N414" s="81">
        <v>25.794</v>
      </c>
      <c r="O414" s="159">
        <v>18.09991752750248</v>
      </c>
      <c r="P414" s="160">
        <v>29.333333333333332</v>
      </c>
    </row>
    <row r="415" spans="1:16" s="82" customFormat="1" ht="37.5">
      <c r="A415" s="58">
        <f t="shared" si="69"/>
        <v>387</v>
      </c>
      <c r="B415" s="58">
        <f t="shared" si="70"/>
        <v>24</v>
      </c>
      <c r="C415" s="80">
        <v>2534</v>
      </c>
      <c r="D415" s="163" t="s">
        <v>1167</v>
      </c>
      <c r="E415" s="157" t="s">
        <v>1100</v>
      </c>
      <c r="F415" s="58" t="s">
        <v>1168</v>
      </c>
      <c r="G415" s="81">
        <v>299.5</v>
      </c>
      <c r="H415" s="81">
        <v>149.75</v>
      </c>
      <c r="I415" s="81">
        <v>0</v>
      </c>
      <c r="J415" s="81">
        <f>59.342+35</f>
        <v>94.341999999999999</v>
      </c>
      <c r="K415" s="81">
        <v>0</v>
      </c>
      <c r="L415" s="81">
        <v>0</v>
      </c>
      <c r="M415" s="81">
        <v>48</v>
      </c>
      <c r="N415" s="81">
        <v>7.4080000000000004</v>
      </c>
      <c r="O415" s="159">
        <v>18.50016694490818</v>
      </c>
      <c r="P415" s="160">
        <v>30</v>
      </c>
    </row>
    <row r="416" spans="1:16" s="82" customFormat="1" ht="63.75" customHeight="1">
      <c r="A416" s="58">
        <f t="shared" si="69"/>
        <v>388</v>
      </c>
      <c r="B416" s="58">
        <f t="shared" si="70"/>
        <v>25</v>
      </c>
      <c r="C416" s="80">
        <v>2684</v>
      </c>
      <c r="D416" s="163" t="s">
        <v>1169</v>
      </c>
      <c r="E416" s="157" t="s">
        <v>1100</v>
      </c>
      <c r="F416" s="58" t="s">
        <v>1170</v>
      </c>
      <c r="G416" s="81">
        <v>293.35700000000003</v>
      </c>
      <c r="H416" s="81">
        <v>145</v>
      </c>
      <c r="I416" s="81">
        <v>0</v>
      </c>
      <c r="J416" s="81">
        <v>73.042000000000002</v>
      </c>
      <c r="K416" s="81">
        <v>0</v>
      </c>
      <c r="L416" s="81">
        <v>40</v>
      </c>
      <c r="M416" s="81">
        <v>0</v>
      </c>
      <c r="N416" s="81">
        <v>35.314999999999998</v>
      </c>
      <c r="O416" s="159">
        <v>25.673496797417478</v>
      </c>
      <c r="P416" s="160">
        <v>29</v>
      </c>
    </row>
    <row r="417" spans="1:16" s="19" customFormat="1" ht="20.25">
      <c r="A417" s="16"/>
      <c r="B417" s="27">
        <v>4</v>
      </c>
      <c r="C417" s="17"/>
      <c r="D417" s="20" t="s">
        <v>32</v>
      </c>
      <c r="E417" s="89"/>
      <c r="F417" s="18"/>
      <c r="G417" s="29">
        <f>SUM(G418:G421)</f>
        <v>642.82000000000005</v>
      </c>
      <c r="H417" s="29">
        <f t="shared" ref="H417:N417" si="72">SUM(H418:H421)</f>
        <v>248.98000000000002</v>
      </c>
      <c r="I417" s="29">
        <f t="shared" si="72"/>
        <v>0</v>
      </c>
      <c r="J417" s="29">
        <f t="shared" si="72"/>
        <v>0</v>
      </c>
      <c r="K417" s="29">
        <f t="shared" si="72"/>
        <v>249.3</v>
      </c>
      <c r="L417" s="29">
        <f t="shared" si="72"/>
        <v>116</v>
      </c>
      <c r="M417" s="29">
        <f t="shared" si="72"/>
        <v>9.1</v>
      </c>
      <c r="N417" s="29">
        <f t="shared" si="72"/>
        <v>19.440000000000001</v>
      </c>
      <c r="O417" s="56"/>
      <c r="P417" s="56"/>
    </row>
    <row r="418" spans="1:16" s="57" customFormat="1" ht="37.5">
      <c r="A418" s="58">
        <f>A416+1</f>
        <v>389</v>
      </c>
      <c r="B418" s="58">
        <v>1</v>
      </c>
      <c r="C418" s="58">
        <v>750</v>
      </c>
      <c r="D418" s="59" t="s">
        <v>415</v>
      </c>
      <c r="E418" s="157" t="s">
        <v>44</v>
      </c>
      <c r="F418" s="58" t="s">
        <v>85</v>
      </c>
      <c r="G418" s="60">
        <v>199.68</v>
      </c>
      <c r="H418" s="60">
        <v>78.680000000000007</v>
      </c>
      <c r="I418" s="60">
        <v>0</v>
      </c>
      <c r="J418" s="60">
        <v>0</v>
      </c>
      <c r="K418" s="60">
        <v>79</v>
      </c>
      <c r="L418" s="60">
        <v>42</v>
      </c>
      <c r="M418" s="60">
        <v>0</v>
      </c>
      <c r="N418" s="60">
        <v>0</v>
      </c>
      <c r="O418" s="61">
        <f>(L418+M418+N418)/G418*100</f>
        <v>21.033653846153847</v>
      </c>
      <c r="P418" s="158" t="e">
        <f>#REF!+#REF!</f>
        <v>#REF!</v>
      </c>
    </row>
    <row r="419" spans="1:16" s="79" customFormat="1" ht="56.25">
      <c r="A419" s="58">
        <f t="shared" ref="A419:B421" si="73">A418+1</f>
        <v>390</v>
      </c>
      <c r="B419" s="58">
        <f t="shared" si="73"/>
        <v>2</v>
      </c>
      <c r="C419" s="58">
        <v>1691</v>
      </c>
      <c r="D419" s="59" t="s">
        <v>940</v>
      </c>
      <c r="E419" s="157" t="s">
        <v>876</v>
      </c>
      <c r="F419" s="161" t="s">
        <v>941</v>
      </c>
      <c r="G419" s="60">
        <v>55</v>
      </c>
      <c r="H419" s="60">
        <v>20</v>
      </c>
      <c r="I419" s="60">
        <v>0</v>
      </c>
      <c r="J419" s="60">
        <v>0</v>
      </c>
      <c r="K419" s="60">
        <v>20</v>
      </c>
      <c r="L419" s="60">
        <v>15</v>
      </c>
      <c r="M419" s="60">
        <v>0</v>
      </c>
      <c r="N419" s="60">
        <v>0</v>
      </c>
      <c r="O419" s="61">
        <v>27.27272727272727</v>
      </c>
      <c r="P419" s="162">
        <v>27.333333333333332</v>
      </c>
    </row>
    <row r="420" spans="1:16" s="79" customFormat="1" ht="56.25">
      <c r="A420" s="58">
        <f t="shared" si="73"/>
        <v>391</v>
      </c>
      <c r="B420" s="58">
        <f t="shared" si="73"/>
        <v>3</v>
      </c>
      <c r="C420" s="58">
        <v>1706</v>
      </c>
      <c r="D420" s="59" t="s">
        <v>942</v>
      </c>
      <c r="E420" s="157" t="s">
        <v>876</v>
      </c>
      <c r="F420" s="161" t="s">
        <v>943</v>
      </c>
      <c r="G420" s="60">
        <v>299.94</v>
      </c>
      <c r="H420" s="60">
        <v>117.75</v>
      </c>
      <c r="I420" s="60">
        <v>0</v>
      </c>
      <c r="J420" s="60">
        <v>0</v>
      </c>
      <c r="K420" s="60">
        <v>117.75</v>
      </c>
      <c r="L420" s="60">
        <v>45</v>
      </c>
      <c r="M420" s="60">
        <v>0</v>
      </c>
      <c r="N420" s="60">
        <v>19.440000000000001</v>
      </c>
      <c r="O420" s="61">
        <v>21.484296859371874</v>
      </c>
      <c r="P420" s="162">
        <v>27.333333333333332</v>
      </c>
    </row>
    <row r="421" spans="1:16" s="79" customFormat="1" ht="62.25" customHeight="1">
      <c r="A421" s="58">
        <f t="shared" si="73"/>
        <v>392</v>
      </c>
      <c r="B421" s="58">
        <f t="shared" si="73"/>
        <v>4</v>
      </c>
      <c r="C421" s="58">
        <v>2080</v>
      </c>
      <c r="D421" s="59" t="s">
        <v>939</v>
      </c>
      <c r="E421" s="157" t="s">
        <v>876</v>
      </c>
      <c r="F421" s="161" t="s">
        <v>85</v>
      </c>
      <c r="G421" s="60">
        <v>88.2</v>
      </c>
      <c r="H421" s="60">
        <v>32.549999999999997</v>
      </c>
      <c r="I421" s="60">
        <v>0</v>
      </c>
      <c r="J421" s="60">
        <v>0</v>
      </c>
      <c r="K421" s="60">
        <v>32.549999999999997</v>
      </c>
      <c r="L421" s="60">
        <v>14</v>
      </c>
      <c r="M421" s="60">
        <v>9.1</v>
      </c>
      <c r="N421" s="60">
        <v>0</v>
      </c>
      <c r="O421" s="61">
        <v>26.190476190476193</v>
      </c>
      <c r="P421" s="162">
        <v>29.666666666666668</v>
      </c>
    </row>
    <row r="422" spans="1:16" s="19" customFormat="1" ht="20.25">
      <c r="A422" s="16"/>
      <c r="B422" s="27">
        <v>7</v>
      </c>
      <c r="C422" s="17"/>
      <c r="D422" s="20" t="s">
        <v>33</v>
      </c>
      <c r="E422" s="89"/>
      <c r="F422" s="18"/>
      <c r="G422" s="28">
        <f t="shared" ref="G422:N422" si="74">SUM(G423:G429)</f>
        <v>2337.7800000000002</v>
      </c>
      <c r="H422" s="28">
        <f t="shared" si="74"/>
        <v>1099.9839999999999</v>
      </c>
      <c r="I422" s="28">
        <f t="shared" si="74"/>
        <v>0</v>
      </c>
      <c r="J422" s="28">
        <f t="shared" si="74"/>
        <v>0</v>
      </c>
      <c r="K422" s="28">
        <f t="shared" si="74"/>
        <v>601</v>
      </c>
      <c r="L422" s="28">
        <f t="shared" si="74"/>
        <v>397.79599999999999</v>
      </c>
      <c r="M422" s="28">
        <f t="shared" si="74"/>
        <v>239</v>
      </c>
      <c r="N422" s="28">
        <f t="shared" si="74"/>
        <v>0</v>
      </c>
      <c r="O422" s="36"/>
      <c r="P422" s="36"/>
    </row>
    <row r="423" spans="1:16" s="79" customFormat="1" ht="62.25" customHeight="1">
      <c r="A423" s="58">
        <f>A421+1</f>
        <v>393</v>
      </c>
      <c r="B423" s="58">
        <v>1</v>
      </c>
      <c r="C423" s="58">
        <v>175</v>
      </c>
      <c r="D423" s="59" t="s">
        <v>416</v>
      </c>
      <c r="E423" s="157" t="s">
        <v>44</v>
      </c>
      <c r="F423" s="161" t="s">
        <v>417</v>
      </c>
      <c r="G423" s="60">
        <v>400</v>
      </c>
      <c r="H423" s="60">
        <v>200</v>
      </c>
      <c r="I423" s="60">
        <v>0</v>
      </c>
      <c r="J423" s="60">
        <v>0</v>
      </c>
      <c r="K423" s="60">
        <v>116</v>
      </c>
      <c r="L423" s="60">
        <v>62</v>
      </c>
      <c r="M423" s="60">
        <v>22</v>
      </c>
      <c r="N423" s="60">
        <v>0</v>
      </c>
      <c r="O423" s="61">
        <v>21</v>
      </c>
      <c r="P423" s="162">
        <v>29.5</v>
      </c>
    </row>
    <row r="424" spans="1:16" s="79" customFormat="1" ht="79.5" customHeight="1">
      <c r="A424" s="58">
        <f t="shared" ref="A424:B429" si="75">A423+1</f>
        <v>394</v>
      </c>
      <c r="B424" s="58">
        <f t="shared" si="75"/>
        <v>2</v>
      </c>
      <c r="C424" s="58">
        <v>91</v>
      </c>
      <c r="D424" s="59" t="s">
        <v>418</v>
      </c>
      <c r="E424" s="157" t="s">
        <v>44</v>
      </c>
      <c r="F424" s="161" t="s">
        <v>419</v>
      </c>
      <c r="G424" s="60">
        <v>437.79599999999999</v>
      </c>
      <c r="H424" s="60">
        <v>200</v>
      </c>
      <c r="I424" s="60">
        <v>0</v>
      </c>
      <c r="J424" s="60">
        <v>0</v>
      </c>
      <c r="K424" s="60">
        <v>116</v>
      </c>
      <c r="L424" s="60">
        <v>84.796000000000006</v>
      </c>
      <c r="M424" s="60">
        <v>37</v>
      </c>
      <c r="N424" s="60">
        <v>0</v>
      </c>
      <c r="O424" s="61">
        <v>27.820263318988754</v>
      </c>
      <c r="P424" s="162">
        <v>29.166666666666668</v>
      </c>
    </row>
    <row r="425" spans="1:16" s="79" customFormat="1" ht="93.75" customHeight="1">
      <c r="A425" s="58">
        <f t="shared" si="75"/>
        <v>395</v>
      </c>
      <c r="B425" s="58">
        <f t="shared" si="75"/>
        <v>3</v>
      </c>
      <c r="C425" s="58">
        <v>301</v>
      </c>
      <c r="D425" s="59" t="s">
        <v>420</v>
      </c>
      <c r="E425" s="157" t="s">
        <v>44</v>
      </c>
      <c r="F425" s="161" t="s">
        <v>421</v>
      </c>
      <c r="G425" s="60">
        <v>300</v>
      </c>
      <c r="H425" s="60">
        <v>150</v>
      </c>
      <c r="I425" s="60">
        <v>0</v>
      </c>
      <c r="J425" s="60">
        <v>0</v>
      </c>
      <c r="K425" s="60">
        <v>87</v>
      </c>
      <c r="L425" s="60">
        <v>43</v>
      </c>
      <c r="M425" s="60">
        <v>20</v>
      </c>
      <c r="N425" s="60">
        <v>0</v>
      </c>
      <c r="O425" s="61">
        <v>21</v>
      </c>
      <c r="P425" s="162">
        <v>28.833333333333332</v>
      </c>
    </row>
    <row r="426" spans="1:16" s="79" customFormat="1" ht="51" customHeight="1">
      <c r="A426" s="58">
        <f t="shared" si="75"/>
        <v>396</v>
      </c>
      <c r="B426" s="58">
        <f t="shared" si="75"/>
        <v>4</v>
      </c>
      <c r="C426" s="58">
        <v>340</v>
      </c>
      <c r="D426" s="59" t="s">
        <v>944</v>
      </c>
      <c r="E426" s="157" t="s">
        <v>876</v>
      </c>
      <c r="F426" s="161" t="s">
        <v>945</v>
      </c>
      <c r="G426" s="60">
        <v>500</v>
      </c>
      <c r="H426" s="60">
        <v>200</v>
      </c>
      <c r="I426" s="60">
        <v>0</v>
      </c>
      <c r="J426" s="60">
        <v>0</v>
      </c>
      <c r="K426" s="60">
        <v>195</v>
      </c>
      <c r="L426" s="60">
        <v>80</v>
      </c>
      <c r="M426" s="60">
        <v>25</v>
      </c>
      <c r="N426" s="60">
        <v>0</v>
      </c>
      <c r="O426" s="61">
        <v>21</v>
      </c>
      <c r="P426" s="162">
        <v>30.166666666666668</v>
      </c>
    </row>
    <row r="427" spans="1:16" s="79" customFormat="1" ht="54.75" customHeight="1">
      <c r="A427" s="58">
        <f t="shared" si="75"/>
        <v>397</v>
      </c>
      <c r="B427" s="58">
        <f t="shared" si="75"/>
        <v>5</v>
      </c>
      <c r="C427" s="58">
        <v>694</v>
      </c>
      <c r="D427" s="59" t="s">
        <v>946</v>
      </c>
      <c r="E427" s="157" t="s">
        <v>876</v>
      </c>
      <c r="F427" s="161" t="s">
        <v>947</v>
      </c>
      <c r="G427" s="60">
        <v>300</v>
      </c>
      <c r="H427" s="60">
        <v>150</v>
      </c>
      <c r="I427" s="60">
        <v>0</v>
      </c>
      <c r="J427" s="60">
        <v>0</v>
      </c>
      <c r="K427" s="60">
        <v>87</v>
      </c>
      <c r="L427" s="60">
        <v>48</v>
      </c>
      <c r="M427" s="60">
        <v>15</v>
      </c>
      <c r="N427" s="60">
        <v>0</v>
      </c>
      <c r="O427" s="61">
        <v>21</v>
      </c>
      <c r="P427" s="162">
        <v>29.833333333333332</v>
      </c>
    </row>
    <row r="428" spans="1:16" s="69" customFormat="1" ht="103.5" customHeight="1">
      <c r="A428" s="58">
        <f t="shared" si="75"/>
        <v>398</v>
      </c>
      <c r="B428" s="58">
        <f t="shared" si="75"/>
        <v>6</v>
      </c>
      <c r="C428" s="58">
        <v>2010</v>
      </c>
      <c r="D428" s="59" t="s">
        <v>1516</v>
      </c>
      <c r="E428" s="157" t="s">
        <v>1447</v>
      </c>
      <c r="F428" s="58" t="s">
        <v>1517</v>
      </c>
      <c r="G428" s="60">
        <v>349.98399999999998</v>
      </c>
      <c r="H428" s="60">
        <v>174.98400000000001</v>
      </c>
      <c r="I428" s="60">
        <v>0</v>
      </c>
      <c r="J428" s="60">
        <v>0</v>
      </c>
      <c r="K428" s="60">
        <v>0</v>
      </c>
      <c r="L428" s="60">
        <v>70</v>
      </c>
      <c r="M428" s="60">
        <v>105</v>
      </c>
      <c r="N428" s="60">
        <v>0</v>
      </c>
      <c r="O428" s="61">
        <v>50.002285818780287</v>
      </c>
      <c r="P428" s="158">
        <v>26.833333333333332</v>
      </c>
    </row>
    <row r="429" spans="1:16" s="69" customFormat="1" ht="82.5" customHeight="1">
      <c r="A429" s="58">
        <f t="shared" si="75"/>
        <v>399</v>
      </c>
      <c r="B429" s="58">
        <f t="shared" si="75"/>
        <v>7</v>
      </c>
      <c r="C429" s="58">
        <v>2347</v>
      </c>
      <c r="D429" s="59" t="s">
        <v>1518</v>
      </c>
      <c r="E429" s="157" t="s">
        <v>1447</v>
      </c>
      <c r="F429" s="58" t="s">
        <v>1517</v>
      </c>
      <c r="G429" s="60">
        <v>50</v>
      </c>
      <c r="H429" s="60">
        <v>25</v>
      </c>
      <c r="I429" s="60">
        <v>0</v>
      </c>
      <c r="J429" s="60">
        <v>0</v>
      </c>
      <c r="K429" s="60">
        <v>0</v>
      </c>
      <c r="L429" s="60">
        <v>10</v>
      </c>
      <c r="M429" s="60">
        <v>15</v>
      </c>
      <c r="N429" s="60">
        <v>0</v>
      </c>
      <c r="O429" s="61">
        <v>50</v>
      </c>
      <c r="P429" s="158">
        <v>27.166666666666668</v>
      </c>
    </row>
    <row r="430" spans="1:16" s="11" customFormat="1" ht="20.25">
      <c r="A430" s="10"/>
      <c r="B430" s="13">
        <f>B431+B505</f>
        <v>77</v>
      </c>
      <c r="C430" s="5"/>
      <c r="D430" s="9" t="s">
        <v>18</v>
      </c>
      <c r="E430" s="87"/>
      <c r="F430" s="5"/>
      <c r="G430" s="12">
        <f t="shared" ref="G430:N430" si="76">G431+G505</f>
        <v>15148.307999999997</v>
      </c>
      <c r="H430" s="12">
        <f t="shared" si="76"/>
        <v>7083.0809999999992</v>
      </c>
      <c r="I430" s="12">
        <f t="shared" si="76"/>
        <v>2200.3939999999998</v>
      </c>
      <c r="J430" s="12">
        <f t="shared" si="76"/>
        <v>2502.0210000000002</v>
      </c>
      <c r="K430" s="12">
        <f t="shared" si="76"/>
        <v>125.72800000000001</v>
      </c>
      <c r="L430" s="12">
        <f t="shared" si="76"/>
        <v>724.32100000000003</v>
      </c>
      <c r="M430" s="31">
        <f t="shared" si="76"/>
        <v>1673.2869999999998</v>
      </c>
      <c r="N430" s="37">
        <f t="shared" si="76"/>
        <v>839.476</v>
      </c>
      <c r="O430" s="37"/>
      <c r="P430" s="37"/>
    </row>
    <row r="431" spans="1:16" s="26" customFormat="1" ht="20.25">
      <c r="A431" s="21"/>
      <c r="B431" s="22">
        <v>73</v>
      </c>
      <c r="C431" s="23"/>
      <c r="D431" s="24" t="s">
        <v>80</v>
      </c>
      <c r="E431" s="88"/>
      <c r="F431" s="23"/>
      <c r="G431" s="25">
        <f t="shared" ref="G431:N431" si="77">SUM(G432:G504)</f>
        <v>14642.313999999997</v>
      </c>
      <c r="H431" s="25">
        <f t="shared" si="77"/>
        <v>6830.8839999999991</v>
      </c>
      <c r="I431" s="25">
        <f t="shared" si="77"/>
        <v>2200.3939999999998</v>
      </c>
      <c r="J431" s="25">
        <f t="shared" si="77"/>
        <v>2502.0210000000002</v>
      </c>
      <c r="K431" s="25">
        <f t="shared" si="77"/>
        <v>0</v>
      </c>
      <c r="L431" s="25">
        <f t="shared" si="77"/>
        <v>697.82100000000003</v>
      </c>
      <c r="M431" s="25">
        <f t="shared" si="77"/>
        <v>1601.5869999999998</v>
      </c>
      <c r="N431" s="25">
        <f t="shared" si="77"/>
        <v>809.60699999999997</v>
      </c>
      <c r="O431" s="40"/>
      <c r="P431" s="40"/>
    </row>
    <row r="432" spans="1:16" s="130" customFormat="1" ht="82.5" customHeight="1">
      <c r="A432" s="58">
        <f>A429+1</f>
        <v>400</v>
      </c>
      <c r="B432" s="58">
        <v>1</v>
      </c>
      <c r="C432" s="58">
        <v>130</v>
      </c>
      <c r="D432" s="59" t="s">
        <v>369</v>
      </c>
      <c r="E432" s="157" t="s">
        <v>44</v>
      </c>
      <c r="F432" s="58" t="s">
        <v>370</v>
      </c>
      <c r="G432" s="60">
        <v>299.762</v>
      </c>
      <c r="H432" s="60">
        <v>144.995</v>
      </c>
      <c r="I432" s="60">
        <v>25</v>
      </c>
      <c r="J432" s="60">
        <v>50</v>
      </c>
      <c r="K432" s="60">
        <v>0</v>
      </c>
      <c r="L432" s="60">
        <v>9.0470000000000006</v>
      </c>
      <c r="M432" s="60">
        <v>49.308999999999997</v>
      </c>
      <c r="N432" s="60">
        <v>21.411000000000001</v>
      </c>
      <c r="O432" s="61">
        <v>26.610110687812327</v>
      </c>
      <c r="P432" s="158">
        <v>29</v>
      </c>
    </row>
    <row r="433" spans="1:16" s="130" customFormat="1" ht="62.25" customHeight="1">
      <c r="A433" s="58">
        <f>A432+1</f>
        <v>401</v>
      </c>
      <c r="B433" s="58">
        <f>B432+1</f>
        <v>2</v>
      </c>
      <c r="C433" s="58">
        <v>157</v>
      </c>
      <c r="D433" s="59" t="s">
        <v>1691</v>
      </c>
      <c r="E433" s="157" t="s">
        <v>44</v>
      </c>
      <c r="F433" s="58" t="s">
        <v>92</v>
      </c>
      <c r="G433" s="60">
        <v>299.27600000000001</v>
      </c>
      <c r="H433" s="60">
        <v>149</v>
      </c>
      <c r="I433" s="60">
        <v>0</v>
      </c>
      <c r="J433" s="60">
        <v>90</v>
      </c>
      <c r="K433" s="60">
        <v>0</v>
      </c>
      <c r="L433" s="60">
        <v>20</v>
      </c>
      <c r="M433" s="60">
        <v>10.771000000000001</v>
      </c>
      <c r="N433" s="60">
        <v>29.504999999999999</v>
      </c>
      <c r="O433" s="61">
        <v>20.140605995803202</v>
      </c>
      <c r="P433" s="158">
        <v>30</v>
      </c>
    </row>
    <row r="434" spans="1:16" s="130" customFormat="1" ht="82.5" customHeight="1">
      <c r="A434" s="58">
        <f>A433+1</f>
        <v>402</v>
      </c>
      <c r="B434" s="58">
        <f>B433+1</f>
        <v>3</v>
      </c>
      <c r="C434" s="58">
        <v>192</v>
      </c>
      <c r="D434" s="59" t="s">
        <v>347</v>
      </c>
      <c r="E434" s="157" t="s">
        <v>44</v>
      </c>
      <c r="F434" s="58" t="s">
        <v>98</v>
      </c>
      <c r="G434" s="60">
        <v>262.55200000000002</v>
      </c>
      <c r="H434" s="60">
        <v>131.27600000000001</v>
      </c>
      <c r="I434" s="60">
        <v>78.668000000000006</v>
      </c>
      <c r="J434" s="60">
        <v>0</v>
      </c>
      <c r="K434" s="60">
        <v>0</v>
      </c>
      <c r="L434" s="60">
        <v>0</v>
      </c>
      <c r="M434" s="60">
        <v>26.6</v>
      </c>
      <c r="N434" s="60">
        <v>26.007999999999999</v>
      </c>
      <c r="O434" s="61">
        <v>20.037173588470093</v>
      </c>
      <c r="P434" s="158">
        <v>31.333333333333332</v>
      </c>
    </row>
    <row r="435" spans="1:16" s="130" customFormat="1" ht="66.75" customHeight="1">
      <c r="A435" s="58">
        <f t="shared" ref="A435:A499" si="78">A434+1</f>
        <v>403</v>
      </c>
      <c r="B435" s="58">
        <f t="shared" ref="B435:B476" si="79">B434+1</f>
        <v>4</v>
      </c>
      <c r="C435" s="58">
        <v>197</v>
      </c>
      <c r="D435" s="59" t="s">
        <v>366</v>
      </c>
      <c r="E435" s="157" t="s">
        <v>44</v>
      </c>
      <c r="F435" s="58" t="s">
        <v>103</v>
      </c>
      <c r="G435" s="60">
        <v>77.659000000000006</v>
      </c>
      <c r="H435" s="60">
        <v>24.917999999999999</v>
      </c>
      <c r="I435" s="60">
        <v>20</v>
      </c>
      <c r="J435" s="60">
        <v>12</v>
      </c>
      <c r="K435" s="60">
        <v>0</v>
      </c>
      <c r="L435" s="60">
        <v>0</v>
      </c>
      <c r="M435" s="60">
        <v>13</v>
      </c>
      <c r="N435" s="60">
        <v>7.7409999999999997</v>
      </c>
      <c r="O435" s="61">
        <v>26.707786605544754</v>
      </c>
      <c r="P435" s="158">
        <v>29.333333333333332</v>
      </c>
    </row>
    <row r="436" spans="1:16" s="130" customFormat="1" ht="120" customHeight="1">
      <c r="A436" s="58">
        <f t="shared" si="78"/>
        <v>404</v>
      </c>
      <c r="B436" s="58">
        <f t="shared" si="79"/>
        <v>5</v>
      </c>
      <c r="C436" s="58">
        <v>206</v>
      </c>
      <c r="D436" s="59" t="s">
        <v>371</v>
      </c>
      <c r="E436" s="157" t="s">
        <v>44</v>
      </c>
      <c r="F436" s="58" t="s">
        <v>372</v>
      </c>
      <c r="G436" s="60">
        <v>299.67599999999999</v>
      </c>
      <c r="H436" s="60">
        <v>127.944</v>
      </c>
      <c r="I436" s="60">
        <v>70</v>
      </c>
      <c r="J436" s="60">
        <v>45</v>
      </c>
      <c r="K436" s="60">
        <v>0</v>
      </c>
      <c r="L436" s="60">
        <v>10</v>
      </c>
      <c r="M436" s="60">
        <v>21</v>
      </c>
      <c r="N436" s="60">
        <v>25.731999999999999</v>
      </c>
      <c r="O436" s="61">
        <v>18.931112267916017</v>
      </c>
      <c r="P436" s="158">
        <v>29</v>
      </c>
    </row>
    <row r="437" spans="1:16" s="130" customFormat="1" ht="56.25">
      <c r="A437" s="58">
        <f t="shared" si="78"/>
        <v>405</v>
      </c>
      <c r="B437" s="58">
        <f t="shared" si="79"/>
        <v>6</v>
      </c>
      <c r="C437" s="58">
        <v>371</v>
      </c>
      <c r="D437" s="59" t="s">
        <v>373</v>
      </c>
      <c r="E437" s="157" t="s">
        <v>44</v>
      </c>
      <c r="F437" s="58" t="s">
        <v>92</v>
      </c>
      <c r="G437" s="60">
        <v>298.988</v>
      </c>
      <c r="H437" s="60">
        <v>149.49</v>
      </c>
      <c r="I437" s="60">
        <v>20</v>
      </c>
      <c r="J437" s="60">
        <v>66.710999999999999</v>
      </c>
      <c r="K437" s="60">
        <v>0</v>
      </c>
      <c r="L437" s="60">
        <v>5</v>
      </c>
      <c r="M437" s="60">
        <v>27.844000000000001</v>
      </c>
      <c r="N437" s="60">
        <v>29.943000000000001</v>
      </c>
      <c r="O437" s="61">
        <v>20.999839458439805</v>
      </c>
      <c r="P437" s="158">
        <v>29</v>
      </c>
    </row>
    <row r="438" spans="1:16" s="130" customFormat="1" ht="95.25" customHeight="1">
      <c r="A438" s="58">
        <f t="shared" si="78"/>
        <v>406</v>
      </c>
      <c r="B438" s="58">
        <f t="shared" si="79"/>
        <v>7</v>
      </c>
      <c r="C438" s="58">
        <v>379</v>
      </c>
      <c r="D438" s="59" t="s">
        <v>374</v>
      </c>
      <c r="E438" s="157" t="s">
        <v>44</v>
      </c>
      <c r="F438" s="58" t="s">
        <v>375</v>
      </c>
      <c r="G438" s="60">
        <v>295.74099999999999</v>
      </c>
      <c r="H438" s="60">
        <v>132.87100000000001</v>
      </c>
      <c r="I438" s="60">
        <v>50.677999999999997</v>
      </c>
      <c r="J438" s="60">
        <v>50</v>
      </c>
      <c r="K438" s="60">
        <v>0</v>
      </c>
      <c r="L438" s="60">
        <v>0</v>
      </c>
      <c r="M438" s="60">
        <v>32.5</v>
      </c>
      <c r="N438" s="60">
        <v>29.692</v>
      </c>
      <c r="O438" s="61">
        <v>21.029211370760226</v>
      </c>
      <c r="P438" s="158">
        <v>29</v>
      </c>
    </row>
    <row r="439" spans="1:16" s="130" customFormat="1" ht="82.5" customHeight="1">
      <c r="A439" s="58">
        <f t="shared" si="78"/>
        <v>407</v>
      </c>
      <c r="B439" s="58">
        <f t="shared" si="79"/>
        <v>8</v>
      </c>
      <c r="C439" s="58">
        <v>404</v>
      </c>
      <c r="D439" s="59" t="s">
        <v>362</v>
      </c>
      <c r="E439" s="157" t="s">
        <v>44</v>
      </c>
      <c r="F439" s="58" t="s">
        <v>94</v>
      </c>
      <c r="G439" s="60">
        <v>47</v>
      </c>
      <c r="H439" s="60">
        <v>19</v>
      </c>
      <c r="I439" s="60">
        <v>13</v>
      </c>
      <c r="J439" s="60">
        <v>5</v>
      </c>
      <c r="K439" s="60">
        <v>0</v>
      </c>
      <c r="L439" s="60">
        <v>0</v>
      </c>
      <c r="M439" s="60">
        <v>10</v>
      </c>
      <c r="N439" s="60">
        <v>0</v>
      </c>
      <c r="O439" s="61">
        <v>21.276595744680851</v>
      </c>
      <c r="P439" s="158">
        <v>29.666666666666668</v>
      </c>
    </row>
    <row r="440" spans="1:16" s="69" customFormat="1" ht="82.5" customHeight="1">
      <c r="A440" s="58">
        <f t="shared" si="78"/>
        <v>408</v>
      </c>
      <c r="B440" s="58">
        <f t="shared" si="79"/>
        <v>9</v>
      </c>
      <c r="C440" s="58">
        <v>615</v>
      </c>
      <c r="D440" s="59" t="s">
        <v>1655</v>
      </c>
      <c r="E440" s="157" t="s">
        <v>44</v>
      </c>
      <c r="F440" s="58" t="s">
        <v>92</v>
      </c>
      <c r="G440" s="60">
        <v>297.92099999999999</v>
      </c>
      <c r="H440" s="60">
        <v>148.96</v>
      </c>
      <c r="I440" s="60">
        <v>36.212000000000003</v>
      </c>
      <c r="J440" s="60">
        <v>50</v>
      </c>
      <c r="K440" s="60">
        <v>0</v>
      </c>
      <c r="L440" s="60">
        <v>0</v>
      </c>
      <c r="M440" s="60">
        <v>31.5</v>
      </c>
      <c r="N440" s="60">
        <v>31.248999999999999</v>
      </c>
      <c r="O440" s="61">
        <v>21.062295037946299</v>
      </c>
      <c r="P440" s="158">
        <v>29</v>
      </c>
    </row>
    <row r="441" spans="1:16" s="130" customFormat="1" ht="56.25">
      <c r="A441" s="58">
        <f t="shared" si="78"/>
        <v>409</v>
      </c>
      <c r="B441" s="58">
        <f t="shared" si="79"/>
        <v>10</v>
      </c>
      <c r="C441" s="58">
        <v>648</v>
      </c>
      <c r="D441" s="59" t="s">
        <v>352</v>
      </c>
      <c r="E441" s="157" t="s">
        <v>44</v>
      </c>
      <c r="F441" s="58" t="s">
        <v>353</v>
      </c>
      <c r="G441" s="60">
        <v>130</v>
      </c>
      <c r="H441" s="60">
        <v>65</v>
      </c>
      <c r="I441" s="60">
        <v>36.159999999999997</v>
      </c>
      <c r="J441" s="60">
        <v>2</v>
      </c>
      <c r="K441" s="60">
        <v>0</v>
      </c>
      <c r="L441" s="60">
        <v>15</v>
      </c>
      <c r="M441" s="60">
        <v>11.84</v>
      </c>
      <c r="N441" s="60">
        <v>0</v>
      </c>
      <c r="O441" s="61">
        <v>20.646153846153847</v>
      </c>
      <c r="P441" s="158">
        <v>30</v>
      </c>
    </row>
    <row r="442" spans="1:16" s="130" customFormat="1" ht="82.5" customHeight="1">
      <c r="A442" s="58">
        <f t="shared" si="78"/>
        <v>410</v>
      </c>
      <c r="B442" s="58">
        <f t="shared" si="79"/>
        <v>11</v>
      </c>
      <c r="C442" s="58">
        <v>800</v>
      </c>
      <c r="D442" s="59" t="s">
        <v>354</v>
      </c>
      <c r="E442" s="157" t="s">
        <v>44</v>
      </c>
      <c r="F442" s="58" t="s">
        <v>97</v>
      </c>
      <c r="G442" s="60">
        <v>299.387</v>
      </c>
      <c r="H442" s="60">
        <v>149.001</v>
      </c>
      <c r="I442" s="60">
        <v>0</v>
      </c>
      <c r="J442" s="60">
        <v>90</v>
      </c>
      <c r="K442" s="60">
        <v>0</v>
      </c>
      <c r="L442" s="60">
        <v>13.064</v>
      </c>
      <c r="M442" s="60">
        <v>24.007000000000001</v>
      </c>
      <c r="N442" s="60">
        <v>23.315000000000001</v>
      </c>
      <c r="O442" s="61">
        <v>20.16988045573121</v>
      </c>
      <c r="P442" s="158">
        <v>30</v>
      </c>
    </row>
    <row r="443" spans="1:16" s="130" customFormat="1" ht="56.25">
      <c r="A443" s="58">
        <f t="shared" si="78"/>
        <v>411</v>
      </c>
      <c r="B443" s="58">
        <f t="shared" si="79"/>
        <v>12</v>
      </c>
      <c r="C443" s="58">
        <v>928</v>
      </c>
      <c r="D443" s="59" t="s">
        <v>355</v>
      </c>
      <c r="E443" s="157" t="s">
        <v>44</v>
      </c>
      <c r="F443" s="58" t="s">
        <v>92</v>
      </c>
      <c r="G443" s="60">
        <v>171.018</v>
      </c>
      <c r="H443" s="60">
        <v>85.509</v>
      </c>
      <c r="I443" s="60">
        <v>20</v>
      </c>
      <c r="J443" s="60">
        <v>27.997</v>
      </c>
      <c r="K443" s="60">
        <v>0</v>
      </c>
      <c r="L443" s="60">
        <v>4</v>
      </c>
      <c r="M443" s="60">
        <v>15</v>
      </c>
      <c r="N443" s="60">
        <v>18.512</v>
      </c>
      <c r="O443" s="61">
        <v>21.934533207030839</v>
      </c>
      <c r="P443" s="158">
        <v>30</v>
      </c>
    </row>
    <row r="444" spans="1:16" s="130" customFormat="1" ht="67.5" customHeight="1">
      <c r="A444" s="58">
        <f t="shared" si="78"/>
        <v>412</v>
      </c>
      <c r="B444" s="58">
        <f t="shared" si="79"/>
        <v>13</v>
      </c>
      <c r="C444" s="58">
        <v>974</v>
      </c>
      <c r="D444" s="59" t="s">
        <v>356</v>
      </c>
      <c r="E444" s="157" t="s">
        <v>44</v>
      </c>
      <c r="F444" s="58" t="s">
        <v>357</v>
      </c>
      <c r="G444" s="60">
        <v>199.95400000000001</v>
      </c>
      <c r="H444" s="60">
        <v>87.953999999999994</v>
      </c>
      <c r="I444" s="60">
        <v>50.981999999999999</v>
      </c>
      <c r="J444" s="60">
        <v>20</v>
      </c>
      <c r="K444" s="60">
        <v>0</v>
      </c>
      <c r="L444" s="60">
        <v>0</v>
      </c>
      <c r="M444" s="60">
        <v>21</v>
      </c>
      <c r="N444" s="60">
        <v>20.018000000000001</v>
      </c>
      <c r="O444" s="61">
        <v>20.513718155175688</v>
      </c>
      <c r="P444" s="158">
        <v>30</v>
      </c>
    </row>
    <row r="445" spans="1:16" s="130" customFormat="1" ht="121.5" customHeight="1">
      <c r="A445" s="58">
        <f t="shared" si="78"/>
        <v>413</v>
      </c>
      <c r="B445" s="58">
        <f t="shared" si="79"/>
        <v>14</v>
      </c>
      <c r="C445" s="58">
        <v>1051</v>
      </c>
      <c r="D445" s="59" t="s">
        <v>351</v>
      </c>
      <c r="E445" s="157" t="s">
        <v>44</v>
      </c>
      <c r="F445" s="58" t="s">
        <v>96</v>
      </c>
      <c r="G445" s="60">
        <v>299.45600000000002</v>
      </c>
      <c r="H445" s="60">
        <v>140</v>
      </c>
      <c r="I445" s="60">
        <v>90</v>
      </c>
      <c r="J445" s="60">
        <v>9</v>
      </c>
      <c r="K445" s="60">
        <v>0</v>
      </c>
      <c r="L445" s="60">
        <v>0</v>
      </c>
      <c r="M445" s="60">
        <v>37.436</v>
      </c>
      <c r="N445" s="60">
        <v>23.02</v>
      </c>
      <c r="O445" s="61">
        <v>20.188608677067748</v>
      </c>
      <c r="P445" s="158">
        <v>30.333333333333332</v>
      </c>
    </row>
    <row r="446" spans="1:16" s="130" customFormat="1" ht="119.25" customHeight="1">
      <c r="A446" s="58">
        <f t="shared" si="78"/>
        <v>414</v>
      </c>
      <c r="B446" s="58">
        <f t="shared" si="79"/>
        <v>15</v>
      </c>
      <c r="C446" s="58">
        <v>1056</v>
      </c>
      <c r="D446" s="59" t="s">
        <v>348</v>
      </c>
      <c r="E446" s="157" t="s">
        <v>44</v>
      </c>
      <c r="F446" s="58" t="s">
        <v>91</v>
      </c>
      <c r="G446" s="60">
        <v>299.51299999999998</v>
      </c>
      <c r="H446" s="60">
        <v>90</v>
      </c>
      <c r="I446" s="60">
        <v>48.652000000000001</v>
      </c>
      <c r="J446" s="60">
        <v>100</v>
      </c>
      <c r="K446" s="60">
        <v>0</v>
      </c>
      <c r="L446" s="60">
        <v>0</v>
      </c>
      <c r="M446" s="60">
        <v>36.07</v>
      </c>
      <c r="N446" s="60">
        <v>24.791</v>
      </c>
      <c r="O446" s="61">
        <v>20.319986110786516</v>
      </c>
      <c r="P446" s="158">
        <v>31</v>
      </c>
    </row>
    <row r="447" spans="1:16" s="130" customFormat="1" ht="37.5">
      <c r="A447" s="58">
        <f t="shared" si="78"/>
        <v>415</v>
      </c>
      <c r="B447" s="58">
        <f t="shared" si="79"/>
        <v>16</v>
      </c>
      <c r="C447" s="58">
        <v>1310</v>
      </c>
      <c r="D447" s="59" t="s">
        <v>1650</v>
      </c>
      <c r="E447" s="157" t="s">
        <v>44</v>
      </c>
      <c r="F447" s="58" t="s">
        <v>92</v>
      </c>
      <c r="G447" s="60">
        <v>154.19999999999999</v>
      </c>
      <c r="H447" s="60">
        <v>77</v>
      </c>
      <c r="I447" s="60">
        <v>0</v>
      </c>
      <c r="J447" s="60">
        <v>46</v>
      </c>
      <c r="K447" s="60">
        <v>0</v>
      </c>
      <c r="L447" s="60">
        <v>13</v>
      </c>
      <c r="M447" s="60">
        <v>18.2</v>
      </c>
      <c r="N447" s="60">
        <v>0</v>
      </c>
      <c r="O447" s="61">
        <v>20.233463035019454</v>
      </c>
      <c r="P447" s="158">
        <v>30.333333333333332</v>
      </c>
    </row>
    <row r="448" spans="1:16" s="130" customFormat="1" ht="82.5" customHeight="1">
      <c r="A448" s="58">
        <f t="shared" si="78"/>
        <v>416</v>
      </c>
      <c r="B448" s="58">
        <f t="shared" si="79"/>
        <v>17</v>
      </c>
      <c r="C448" s="58">
        <v>1377</v>
      </c>
      <c r="D448" s="59" t="s">
        <v>363</v>
      </c>
      <c r="E448" s="157" t="s">
        <v>44</v>
      </c>
      <c r="F448" s="58" t="s">
        <v>99</v>
      </c>
      <c r="G448" s="60">
        <v>120.90300000000001</v>
      </c>
      <c r="H448" s="60">
        <v>60</v>
      </c>
      <c r="I448" s="60">
        <v>24.513999999999999</v>
      </c>
      <c r="J448" s="60">
        <v>10</v>
      </c>
      <c r="K448" s="60">
        <v>0</v>
      </c>
      <c r="L448" s="60">
        <v>8.1999999999999993</v>
      </c>
      <c r="M448" s="60">
        <v>10.8</v>
      </c>
      <c r="N448" s="60">
        <v>7.3890000000000002</v>
      </c>
      <c r="O448" s="61">
        <v>21.826588256701651</v>
      </c>
      <c r="P448" s="158">
        <v>29.666666666666668</v>
      </c>
    </row>
    <row r="449" spans="1:16" s="130" customFormat="1" ht="72.75" customHeight="1">
      <c r="A449" s="58">
        <f t="shared" si="78"/>
        <v>417</v>
      </c>
      <c r="B449" s="58">
        <f t="shared" si="79"/>
        <v>18</v>
      </c>
      <c r="C449" s="58">
        <v>1492</v>
      </c>
      <c r="D449" s="59" t="s">
        <v>358</v>
      </c>
      <c r="E449" s="157" t="s">
        <v>44</v>
      </c>
      <c r="F449" s="58" t="s">
        <v>93</v>
      </c>
      <c r="G449" s="60">
        <v>53.771999999999998</v>
      </c>
      <c r="H449" s="60">
        <v>26.885999999999999</v>
      </c>
      <c r="I449" s="60">
        <v>16.114000000000001</v>
      </c>
      <c r="J449" s="60">
        <v>0</v>
      </c>
      <c r="K449" s="60">
        <v>0</v>
      </c>
      <c r="L449" s="60">
        <v>3</v>
      </c>
      <c r="M449" s="60">
        <v>7.7720000000000002</v>
      </c>
      <c r="N449" s="60">
        <v>0</v>
      </c>
      <c r="O449" s="61">
        <v>20.032730789258352</v>
      </c>
      <c r="P449" s="158">
        <v>30</v>
      </c>
    </row>
    <row r="450" spans="1:16" s="130" customFormat="1" ht="63" customHeight="1">
      <c r="A450" s="58">
        <f t="shared" si="78"/>
        <v>418</v>
      </c>
      <c r="B450" s="58">
        <f t="shared" si="79"/>
        <v>19</v>
      </c>
      <c r="C450" s="58">
        <v>1505</v>
      </c>
      <c r="D450" s="59" t="s">
        <v>367</v>
      </c>
      <c r="E450" s="157" t="s">
        <v>44</v>
      </c>
      <c r="F450" s="58" t="s">
        <v>99</v>
      </c>
      <c r="G450" s="60">
        <v>89.492999999999995</v>
      </c>
      <c r="H450" s="60">
        <v>44</v>
      </c>
      <c r="I450" s="60">
        <v>17.399999999999999</v>
      </c>
      <c r="J450" s="60">
        <v>10</v>
      </c>
      <c r="K450" s="60">
        <v>0</v>
      </c>
      <c r="L450" s="60">
        <v>10</v>
      </c>
      <c r="M450" s="60">
        <v>8.093</v>
      </c>
      <c r="N450" s="60">
        <v>0</v>
      </c>
      <c r="O450" s="61">
        <v>20.217223693473233</v>
      </c>
      <c r="P450" s="158">
        <v>29.333333333333332</v>
      </c>
    </row>
    <row r="451" spans="1:16" s="130" customFormat="1" ht="98.25" customHeight="1">
      <c r="A451" s="58">
        <f t="shared" si="78"/>
        <v>419</v>
      </c>
      <c r="B451" s="58">
        <f t="shared" si="79"/>
        <v>20</v>
      </c>
      <c r="C451" s="58">
        <v>1516</v>
      </c>
      <c r="D451" s="59" t="s">
        <v>349</v>
      </c>
      <c r="E451" s="157" t="s">
        <v>44</v>
      </c>
      <c r="F451" s="58" t="s">
        <v>100</v>
      </c>
      <c r="G451" s="60">
        <v>299.19499999999999</v>
      </c>
      <c r="H451" s="60">
        <v>149</v>
      </c>
      <c r="I451" s="60">
        <v>50</v>
      </c>
      <c r="J451" s="60">
        <v>34.670999999999999</v>
      </c>
      <c r="K451" s="60">
        <v>0</v>
      </c>
      <c r="L451" s="60">
        <v>50</v>
      </c>
      <c r="M451" s="60">
        <v>0</v>
      </c>
      <c r="N451" s="60">
        <v>15.523999999999999</v>
      </c>
      <c r="O451" s="61">
        <v>21.900098597904378</v>
      </c>
      <c r="P451" s="158">
        <v>31</v>
      </c>
    </row>
    <row r="452" spans="1:16" s="130" customFormat="1" ht="60" customHeight="1">
      <c r="A452" s="58">
        <f t="shared" si="78"/>
        <v>420</v>
      </c>
      <c r="B452" s="58">
        <f t="shared" si="79"/>
        <v>21</v>
      </c>
      <c r="C452" s="58">
        <v>1529</v>
      </c>
      <c r="D452" s="59" t="s">
        <v>364</v>
      </c>
      <c r="E452" s="157" t="s">
        <v>44</v>
      </c>
      <c r="F452" s="58" t="s">
        <v>95</v>
      </c>
      <c r="G452" s="60">
        <v>299.81099999999998</v>
      </c>
      <c r="H452" s="60">
        <v>149.905</v>
      </c>
      <c r="I452" s="60">
        <v>46.908999999999999</v>
      </c>
      <c r="J452" s="60">
        <v>30</v>
      </c>
      <c r="K452" s="60">
        <v>0</v>
      </c>
      <c r="L452" s="60">
        <v>15</v>
      </c>
      <c r="M452" s="60">
        <v>38</v>
      </c>
      <c r="N452" s="60">
        <v>19.997</v>
      </c>
      <c r="O452" s="61">
        <v>24.347672366924495</v>
      </c>
      <c r="P452" s="158">
        <v>29.666666666666668</v>
      </c>
    </row>
    <row r="453" spans="1:16" s="130" customFormat="1" ht="98.25" customHeight="1">
      <c r="A453" s="58">
        <f t="shared" si="78"/>
        <v>421</v>
      </c>
      <c r="B453" s="58">
        <f t="shared" si="79"/>
        <v>22</v>
      </c>
      <c r="C453" s="58">
        <v>1605</v>
      </c>
      <c r="D453" s="59" t="s">
        <v>359</v>
      </c>
      <c r="E453" s="157" t="s">
        <v>44</v>
      </c>
      <c r="F453" s="58" t="s">
        <v>360</v>
      </c>
      <c r="G453" s="60">
        <v>29.611000000000001</v>
      </c>
      <c r="H453" s="60">
        <v>14.212999999999999</v>
      </c>
      <c r="I453" s="60">
        <v>9.3979999999999997</v>
      </c>
      <c r="J453" s="60">
        <v>0</v>
      </c>
      <c r="K453" s="60">
        <v>0</v>
      </c>
      <c r="L453" s="60">
        <v>0</v>
      </c>
      <c r="M453" s="60">
        <v>6</v>
      </c>
      <c r="N453" s="60">
        <v>0</v>
      </c>
      <c r="O453" s="61">
        <v>20.262740197899429</v>
      </c>
      <c r="P453" s="158">
        <v>30</v>
      </c>
    </row>
    <row r="454" spans="1:16" s="130" customFormat="1" ht="39.75" customHeight="1">
      <c r="A454" s="58">
        <f t="shared" si="78"/>
        <v>422</v>
      </c>
      <c r="B454" s="58">
        <f t="shared" si="79"/>
        <v>23</v>
      </c>
      <c r="C454" s="58">
        <v>1767</v>
      </c>
      <c r="D454" s="59" t="s">
        <v>361</v>
      </c>
      <c r="E454" s="157" t="s">
        <v>44</v>
      </c>
      <c r="F454" s="58" t="s">
        <v>101</v>
      </c>
      <c r="G454" s="60">
        <v>32.784999999999997</v>
      </c>
      <c r="H454" s="60">
        <v>16</v>
      </c>
      <c r="I454" s="60">
        <v>3.7850000000000001</v>
      </c>
      <c r="J454" s="60">
        <v>3</v>
      </c>
      <c r="K454" s="60">
        <v>0</v>
      </c>
      <c r="L454" s="60">
        <v>10</v>
      </c>
      <c r="M454" s="60">
        <v>0</v>
      </c>
      <c r="N454" s="60">
        <v>0</v>
      </c>
      <c r="O454" s="61">
        <v>30.501753850846423</v>
      </c>
      <c r="P454" s="158">
        <v>30</v>
      </c>
    </row>
    <row r="455" spans="1:16" s="130" customFormat="1" ht="99" customHeight="1">
      <c r="A455" s="58">
        <f t="shared" si="78"/>
        <v>423</v>
      </c>
      <c r="B455" s="58">
        <f t="shared" si="79"/>
        <v>24</v>
      </c>
      <c r="C455" s="58">
        <v>1811</v>
      </c>
      <c r="D455" s="59" t="s">
        <v>1519</v>
      </c>
      <c r="E455" s="157" t="s">
        <v>44</v>
      </c>
      <c r="F455" s="58" t="s">
        <v>93</v>
      </c>
      <c r="G455" s="60">
        <v>218.77600000000001</v>
      </c>
      <c r="H455" s="60">
        <v>100</v>
      </c>
      <c r="I455" s="60">
        <v>25.161999999999999</v>
      </c>
      <c r="J455" s="60">
        <v>50</v>
      </c>
      <c r="K455" s="60">
        <v>0</v>
      </c>
      <c r="L455" s="60">
        <v>0</v>
      </c>
      <c r="M455" s="60">
        <v>21.866</v>
      </c>
      <c r="N455" s="60">
        <v>21.748000000000001</v>
      </c>
      <c r="O455" s="61">
        <v>19.935459099718432</v>
      </c>
      <c r="P455" s="158">
        <v>29</v>
      </c>
    </row>
    <row r="456" spans="1:16" s="130" customFormat="1" ht="62.25" customHeight="1">
      <c r="A456" s="58">
        <f t="shared" si="78"/>
        <v>424</v>
      </c>
      <c r="B456" s="58">
        <f t="shared" si="79"/>
        <v>25</v>
      </c>
      <c r="C456" s="58">
        <v>1996</v>
      </c>
      <c r="D456" s="59" t="s">
        <v>376</v>
      </c>
      <c r="E456" s="157" t="s">
        <v>44</v>
      </c>
      <c r="F456" s="58" t="s">
        <v>357</v>
      </c>
      <c r="G456" s="60">
        <v>33.659999999999997</v>
      </c>
      <c r="H456" s="60">
        <v>16.2</v>
      </c>
      <c r="I456" s="60">
        <v>5.26</v>
      </c>
      <c r="J456" s="60">
        <v>5</v>
      </c>
      <c r="K456" s="60">
        <v>0</v>
      </c>
      <c r="L456" s="60">
        <v>0</v>
      </c>
      <c r="M456" s="60">
        <v>7.2</v>
      </c>
      <c r="N456" s="60">
        <v>0</v>
      </c>
      <c r="O456" s="61">
        <v>21.390374331550806</v>
      </c>
      <c r="P456" s="158">
        <v>29</v>
      </c>
    </row>
    <row r="457" spans="1:16" s="130" customFormat="1" ht="65.25" customHeight="1">
      <c r="A457" s="58">
        <f t="shared" si="78"/>
        <v>425</v>
      </c>
      <c r="B457" s="58">
        <f t="shared" si="79"/>
        <v>26</v>
      </c>
      <c r="C457" s="58">
        <v>2003</v>
      </c>
      <c r="D457" s="59" t="s">
        <v>350</v>
      </c>
      <c r="E457" s="157" t="s">
        <v>44</v>
      </c>
      <c r="F457" s="58" t="s">
        <v>102</v>
      </c>
      <c r="G457" s="60">
        <v>151.69900000000001</v>
      </c>
      <c r="H457" s="60">
        <v>75.849000000000004</v>
      </c>
      <c r="I457" s="60">
        <f>35.45+10</f>
        <v>45.45</v>
      </c>
      <c r="J457" s="60">
        <v>0</v>
      </c>
      <c r="K457" s="60">
        <v>0</v>
      </c>
      <c r="L457" s="60">
        <v>0</v>
      </c>
      <c r="M457" s="60">
        <v>15.298999999999999</v>
      </c>
      <c r="N457" s="60">
        <v>15.101000000000001</v>
      </c>
      <c r="O457" s="61">
        <v>20.039683847619298</v>
      </c>
      <c r="P457" s="158">
        <v>30.666666666666668</v>
      </c>
    </row>
    <row r="458" spans="1:16" s="130" customFormat="1" ht="62.25" customHeight="1">
      <c r="A458" s="58">
        <f t="shared" si="78"/>
        <v>426</v>
      </c>
      <c r="B458" s="58">
        <f t="shared" si="79"/>
        <v>27</v>
      </c>
      <c r="C458" s="58">
        <v>2119</v>
      </c>
      <c r="D458" s="59" t="s">
        <v>368</v>
      </c>
      <c r="E458" s="157" t="s">
        <v>44</v>
      </c>
      <c r="F458" s="58" t="s">
        <v>93</v>
      </c>
      <c r="G458" s="60">
        <v>144.27000000000001</v>
      </c>
      <c r="H458" s="60">
        <v>72</v>
      </c>
      <c r="I458" s="60">
        <v>20</v>
      </c>
      <c r="J458" s="60">
        <v>23.416</v>
      </c>
      <c r="K458" s="60">
        <v>0</v>
      </c>
      <c r="L458" s="60">
        <v>0</v>
      </c>
      <c r="M458" s="60">
        <v>28.853999999999999</v>
      </c>
      <c r="N458" s="60">
        <v>0</v>
      </c>
      <c r="O458" s="61">
        <v>20</v>
      </c>
      <c r="P458" s="158">
        <v>29.333333333333332</v>
      </c>
    </row>
    <row r="459" spans="1:16" s="130" customFormat="1" ht="99.75" customHeight="1">
      <c r="A459" s="58">
        <f t="shared" si="78"/>
        <v>427</v>
      </c>
      <c r="B459" s="58">
        <f t="shared" si="79"/>
        <v>28</v>
      </c>
      <c r="C459" s="58">
        <v>2598</v>
      </c>
      <c r="D459" s="59" t="s">
        <v>365</v>
      </c>
      <c r="E459" s="157" t="s">
        <v>44</v>
      </c>
      <c r="F459" s="58" t="s">
        <v>104</v>
      </c>
      <c r="G459" s="60">
        <v>41.790999999999997</v>
      </c>
      <c r="H459" s="60">
        <v>20</v>
      </c>
      <c r="I459" s="60">
        <v>8.391</v>
      </c>
      <c r="J459" s="60">
        <v>5</v>
      </c>
      <c r="K459" s="60">
        <v>0</v>
      </c>
      <c r="L459" s="60">
        <v>0</v>
      </c>
      <c r="M459" s="60">
        <v>8.4</v>
      </c>
      <c r="N459" s="60">
        <v>0</v>
      </c>
      <c r="O459" s="61">
        <v>20.100021535737362</v>
      </c>
      <c r="P459" s="158">
        <v>29.666666666666668</v>
      </c>
    </row>
    <row r="460" spans="1:16" s="130" customFormat="1" ht="62.25" customHeight="1">
      <c r="A460" s="58">
        <f t="shared" si="78"/>
        <v>428</v>
      </c>
      <c r="B460" s="58">
        <f t="shared" si="79"/>
        <v>29</v>
      </c>
      <c r="C460" s="58">
        <v>153</v>
      </c>
      <c r="D460" s="59" t="s">
        <v>670</v>
      </c>
      <c r="E460" s="157" t="s">
        <v>616</v>
      </c>
      <c r="F460" s="58" t="s">
        <v>671</v>
      </c>
      <c r="G460" s="60">
        <v>299.959</v>
      </c>
      <c r="H460" s="60">
        <v>126</v>
      </c>
      <c r="I460" s="60">
        <v>40</v>
      </c>
      <c r="J460" s="60">
        <v>72.307000000000002</v>
      </c>
      <c r="K460" s="60">
        <v>0</v>
      </c>
      <c r="L460" s="60">
        <v>0</v>
      </c>
      <c r="M460" s="60">
        <v>52.25</v>
      </c>
      <c r="N460" s="60">
        <v>9.4019999999999992</v>
      </c>
      <c r="O460" s="61">
        <v>20.553475641671028</v>
      </c>
      <c r="P460" s="158">
        <v>31.333333333333332</v>
      </c>
    </row>
    <row r="461" spans="1:16" s="130" customFormat="1" ht="101.25" customHeight="1">
      <c r="A461" s="58">
        <f t="shared" si="78"/>
        <v>429</v>
      </c>
      <c r="B461" s="58">
        <f t="shared" si="79"/>
        <v>30</v>
      </c>
      <c r="C461" s="58">
        <v>298</v>
      </c>
      <c r="D461" s="59" t="s">
        <v>678</v>
      </c>
      <c r="E461" s="157" t="s">
        <v>616</v>
      </c>
      <c r="F461" s="58" t="s">
        <v>375</v>
      </c>
      <c r="G461" s="60">
        <v>299.76499999999999</v>
      </c>
      <c r="H461" s="60">
        <v>130</v>
      </c>
      <c r="I461" s="60">
        <v>53.533000000000001</v>
      </c>
      <c r="J461" s="60">
        <v>50</v>
      </c>
      <c r="K461" s="60">
        <v>0</v>
      </c>
      <c r="L461" s="60">
        <v>0</v>
      </c>
      <c r="M461" s="60">
        <v>57.5</v>
      </c>
      <c r="N461" s="60">
        <v>8.7319999999999993</v>
      </c>
      <c r="O461" s="61">
        <v>22.094640801961539</v>
      </c>
      <c r="P461" s="158">
        <v>29.333333333333332</v>
      </c>
    </row>
    <row r="462" spans="1:16" s="130" customFormat="1" ht="62.25" customHeight="1">
      <c r="A462" s="58">
        <f t="shared" si="78"/>
        <v>430</v>
      </c>
      <c r="B462" s="58">
        <f t="shared" si="79"/>
        <v>31</v>
      </c>
      <c r="C462" s="58">
        <v>361</v>
      </c>
      <c r="D462" s="59" t="s">
        <v>680</v>
      </c>
      <c r="E462" s="157" t="s">
        <v>616</v>
      </c>
      <c r="F462" s="58" t="s">
        <v>681</v>
      </c>
      <c r="G462" s="60">
        <v>189.31100000000001</v>
      </c>
      <c r="H462" s="60">
        <v>87</v>
      </c>
      <c r="I462" s="60">
        <v>27</v>
      </c>
      <c r="J462" s="60">
        <v>37.451000000000001</v>
      </c>
      <c r="K462" s="60">
        <v>0</v>
      </c>
      <c r="L462" s="60">
        <v>0</v>
      </c>
      <c r="M462" s="60">
        <v>19.876000000000001</v>
      </c>
      <c r="N462" s="60">
        <v>17.984000000000002</v>
      </c>
      <c r="O462" s="61">
        <v>19.998837891089266</v>
      </c>
      <c r="P462" s="158">
        <v>28.666666666666668</v>
      </c>
    </row>
    <row r="463" spans="1:16" s="130" customFormat="1" ht="40.5" customHeight="1">
      <c r="A463" s="58">
        <f t="shared" si="78"/>
        <v>431</v>
      </c>
      <c r="B463" s="58">
        <f t="shared" si="79"/>
        <v>32</v>
      </c>
      <c r="C463" s="58">
        <v>523</v>
      </c>
      <c r="D463" s="59" t="s">
        <v>668</v>
      </c>
      <c r="E463" s="157" t="s">
        <v>616</v>
      </c>
      <c r="F463" s="58" t="s">
        <v>669</v>
      </c>
      <c r="G463" s="60">
        <v>299.51799999999997</v>
      </c>
      <c r="H463" s="60">
        <v>134</v>
      </c>
      <c r="I463" s="60">
        <v>75.475999999999999</v>
      </c>
      <c r="J463" s="60">
        <v>30</v>
      </c>
      <c r="K463" s="60">
        <v>0</v>
      </c>
      <c r="L463" s="60">
        <v>20</v>
      </c>
      <c r="M463" s="60">
        <v>27.5</v>
      </c>
      <c r="N463" s="60">
        <v>12.542</v>
      </c>
      <c r="O463" s="61">
        <v>20.04620757350143</v>
      </c>
      <c r="P463" s="158">
        <v>31.666666666666668</v>
      </c>
    </row>
    <row r="464" spans="1:16" s="130" customFormat="1" ht="62.25" customHeight="1">
      <c r="A464" s="58">
        <f t="shared" si="78"/>
        <v>432</v>
      </c>
      <c r="B464" s="58">
        <f t="shared" si="79"/>
        <v>33</v>
      </c>
      <c r="C464" s="58">
        <v>1302</v>
      </c>
      <c r="D464" s="59" t="s">
        <v>679</v>
      </c>
      <c r="E464" s="157" t="s">
        <v>616</v>
      </c>
      <c r="F464" s="58" t="s">
        <v>101</v>
      </c>
      <c r="G464" s="60">
        <v>111</v>
      </c>
      <c r="H464" s="60">
        <v>47</v>
      </c>
      <c r="I464" s="60">
        <v>40.69</v>
      </c>
      <c r="J464" s="60">
        <v>0</v>
      </c>
      <c r="K464" s="60">
        <v>0</v>
      </c>
      <c r="L464" s="60">
        <v>23.31</v>
      </c>
      <c r="M464" s="60">
        <v>0</v>
      </c>
      <c r="N464" s="60">
        <v>0</v>
      </c>
      <c r="O464" s="61">
        <v>21</v>
      </c>
      <c r="P464" s="158">
        <v>29.333333333333332</v>
      </c>
    </row>
    <row r="465" spans="1:16" s="69" customFormat="1" ht="62.25" customHeight="1">
      <c r="A465" s="58">
        <f t="shared" si="78"/>
        <v>433</v>
      </c>
      <c r="B465" s="58">
        <f t="shared" si="79"/>
        <v>34</v>
      </c>
      <c r="C465" s="58">
        <v>1568</v>
      </c>
      <c r="D465" s="59" t="s">
        <v>673</v>
      </c>
      <c r="E465" s="157" t="s">
        <v>616</v>
      </c>
      <c r="F465" s="58" t="s">
        <v>99</v>
      </c>
      <c r="G465" s="60">
        <v>124.884</v>
      </c>
      <c r="H465" s="60">
        <v>46</v>
      </c>
      <c r="I465" s="60">
        <v>20</v>
      </c>
      <c r="J465" s="60">
        <v>29.18</v>
      </c>
      <c r="K465" s="60">
        <v>0</v>
      </c>
      <c r="L465" s="60">
        <v>0</v>
      </c>
      <c r="M465" s="60">
        <v>17</v>
      </c>
      <c r="N465" s="60">
        <v>12.704000000000001</v>
      </c>
      <c r="O465" s="61">
        <v>23.785272733096313</v>
      </c>
      <c r="P465" s="158">
        <v>30.666666666666668</v>
      </c>
    </row>
    <row r="466" spans="1:16" s="130" customFormat="1" ht="54.75" customHeight="1">
      <c r="A466" s="58">
        <f t="shared" si="78"/>
        <v>434</v>
      </c>
      <c r="B466" s="58">
        <f t="shared" si="79"/>
        <v>35</v>
      </c>
      <c r="C466" s="58">
        <v>1716</v>
      </c>
      <c r="D466" s="59" t="s">
        <v>1520</v>
      </c>
      <c r="E466" s="157" t="s">
        <v>616</v>
      </c>
      <c r="F466" s="58" t="s">
        <v>92</v>
      </c>
      <c r="G466" s="60">
        <v>62.719000000000001</v>
      </c>
      <c r="H466" s="60">
        <v>31.359000000000002</v>
      </c>
      <c r="I466" s="60">
        <v>0</v>
      </c>
      <c r="J466" s="60">
        <v>18.75</v>
      </c>
      <c r="K466" s="60">
        <v>0</v>
      </c>
      <c r="L466" s="60">
        <v>4</v>
      </c>
      <c r="M466" s="60">
        <v>8.61</v>
      </c>
      <c r="N466" s="60">
        <v>0</v>
      </c>
      <c r="O466" s="61">
        <v>20.105550152266456</v>
      </c>
      <c r="P466" s="158">
        <v>30.666666666666668</v>
      </c>
    </row>
    <row r="467" spans="1:16" s="130" customFormat="1" ht="81.75" customHeight="1">
      <c r="A467" s="58">
        <f t="shared" si="78"/>
        <v>435</v>
      </c>
      <c r="B467" s="58">
        <f t="shared" si="79"/>
        <v>36</v>
      </c>
      <c r="C467" s="58">
        <v>1722</v>
      </c>
      <c r="D467" s="59" t="s">
        <v>672</v>
      </c>
      <c r="E467" s="157" t="s">
        <v>616</v>
      </c>
      <c r="F467" s="58" t="s">
        <v>92</v>
      </c>
      <c r="G467" s="60">
        <v>299.97399999999999</v>
      </c>
      <c r="H467" s="60">
        <v>149.98699999999999</v>
      </c>
      <c r="I467" s="60">
        <v>0</v>
      </c>
      <c r="J467" s="60">
        <v>89.584999999999994</v>
      </c>
      <c r="K467" s="60">
        <v>0</v>
      </c>
      <c r="L467" s="60">
        <v>10</v>
      </c>
      <c r="M467" s="60">
        <v>32.042999999999999</v>
      </c>
      <c r="N467" s="60">
        <v>18.359000000000002</v>
      </c>
      <c r="O467" s="61">
        <v>20.135745097908487</v>
      </c>
      <c r="P467" s="158">
        <v>31.333333333333332</v>
      </c>
    </row>
    <row r="468" spans="1:16" s="130" customFormat="1" ht="63.75" customHeight="1">
      <c r="A468" s="58">
        <f t="shared" si="78"/>
        <v>436</v>
      </c>
      <c r="B468" s="58">
        <f t="shared" si="79"/>
        <v>37</v>
      </c>
      <c r="C468" s="58">
        <v>2229</v>
      </c>
      <c r="D468" s="59" t="s">
        <v>674</v>
      </c>
      <c r="E468" s="157" t="s">
        <v>616</v>
      </c>
      <c r="F468" s="58" t="s">
        <v>675</v>
      </c>
      <c r="G468" s="60">
        <v>72.126999999999995</v>
      </c>
      <c r="H468" s="60">
        <v>36</v>
      </c>
      <c r="I468" s="60">
        <v>20.126999999999999</v>
      </c>
      <c r="J468" s="60">
        <v>0</v>
      </c>
      <c r="K468" s="60">
        <v>0</v>
      </c>
      <c r="L468" s="60">
        <v>0</v>
      </c>
      <c r="M468" s="60">
        <v>16</v>
      </c>
      <c r="N468" s="60">
        <v>0</v>
      </c>
      <c r="O468" s="61">
        <v>22.18309370970649</v>
      </c>
      <c r="P468" s="158">
        <v>30.333333333333332</v>
      </c>
    </row>
    <row r="469" spans="1:16" s="130" customFormat="1" ht="62.25" customHeight="1">
      <c r="A469" s="58">
        <f t="shared" si="78"/>
        <v>437</v>
      </c>
      <c r="B469" s="58">
        <f t="shared" si="79"/>
        <v>38</v>
      </c>
      <c r="C469" s="58">
        <v>2447</v>
      </c>
      <c r="D469" s="59" t="s">
        <v>676</v>
      </c>
      <c r="E469" s="157" t="s">
        <v>616</v>
      </c>
      <c r="F469" s="58" t="s">
        <v>677</v>
      </c>
      <c r="G469" s="60">
        <v>296.76100000000002</v>
      </c>
      <c r="H469" s="60">
        <v>148.38</v>
      </c>
      <c r="I469" s="60">
        <v>50.78</v>
      </c>
      <c r="J469" s="60">
        <v>38.100999999999999</v>
      </c>
      <c r="K469" s="60">
        <v>0</v>
      </c>
      <c r="L469" s="60">
        <v>0</v>
      </c>
      <c r="M469" s="60">
        <v>59.5</v>
      </c>
      <c r="N469" s="60">
        <v>0</v>
      </c>
      <c r="O469" s="61">
        <v>20.049804388042901</v>
      </c>
      <c r="P469" s="158">
        <v>30</v>
      </c>
    </row>
    <row r="470" spans="1:16" s="130" customFormat="1" ht="56.25">
      <c r="A470" s="58">
        <f t="shared" si="78"/>
        <v>438</v>
      </c>
      <c r="B470" s="58">
        <f t="shared" si="79"/>
        <v>39</v>
      </c>
      <c r="C470" s="80">
        <v>1163</v>
      </c>
      <c r="D470" s="59" t="s">
        <v>794</v>
      </c>
      <c r="E470" s="157" t="s">
        <v>764</v>
      </c>
      <c r="F470" s="58" t="s">
        <v>93</v>
      </c>
      <c r="G470" s="81">
        <v>378.02</v>
      </c>
      <c r="H470" s="81">
        <v>180</v>
      </c>
      <c r="I470" s="81">
        <v>118.02</v>
      </c>
      <c r="J470" s="81">
        <v>0</v>
      </c>
      <c r="K470" s="81">
        <v>0</v>
      </c>
      <c r="L470" s="81">
        <v>0</v>
      </c>
      <c r="M470" s="81">
        <v>80</v>
      </c>
      <c r="N470" s="81">
        <v>0</v>
      </c>
      <c r="O470" s="159">
        <v>21.162901433786573</v>
      </c>
      <c r="P470" s="160">
        <v>29.666666666666668</v>
      </c>
    </row>
    <row r="471" spans="1:16" s="130" customFormat="1" ht="75">
      <c r="A471" s="58">
        <f t="shared" si="78"/>
        <v>439</v>
      </c>
      <c r="B471" s="58">
        <f t="shared" si="79"/>
        <v>40</v>
      </c>
      <c r="C471" s="80">
        <v>2042</v>
      </c>
      <c r="D471" s="59" t="s">
        <v>1482</v>
      </c>
      <c r="E471" s="157" t="s">
        <v>764</v>
      </c>
      <c r="F471" s="58" t="s">
        <v>92</v>
      </c>
      <c r="G471" s="81">
        <v>25.13</v>
      </c>
      <c r="H471" s="81">
        <v>12.565</v>
      </c>
      <c r="I471" s="81">
        <v>0</v>
      </c>
      <c r="J471" s="81">
        <v>2.0699999999999998</v>
      </c>
      <c r="K471" s="81">
        <v>0</v>
      </c>
      <c r="L471" s="81">
        <v>0</v>
      </c>
      <c r="M471" s="81">
        <v>10.494999999999999</v>
      </c>
      <c r="N471" s="81">
        <v>0</v>
      </c>
      <c r="O471" s="159">
        <v>41.762833267011537</v>
      </c>
      <c r="P471" s="160">
        <v>29.666666666666668</v>
      </c>
    </row>
    <row r="472" spans="1:16" s="130" customFormat="1" ht="56.25">
      <c r="A472" s="58">
        <f t="shared" si="78"/>
        <v>440</v>
      </c>
      <c r="B472" s="58">
        <f t="shared" si="79"/>
        <v>41</v>
      </c>
      <c r="C472" s="80">
        <v>2098</v>
      </c>
      <c r="D472" s="59" t="s">
        <v>799</v>
      </c>
      <c r="E472" s="157" t="s">
        <v>764</v>
      </c>
      <c r="F472" s="58" t="s">
        <v>800</v>
      </c>
      <c r="G472" s="81">
        <v>169.15299999999999</v>
      </c>
      <c r="H472" s="81">
        <v>70</v>
      </c>
      <c r="I472" s="81">
        <v>63.000999999999998</v>
      </c>
      <c r="J472" s="81">
        <v>5</v>
      </c>
      <c r="K472" s="81">
        <v>0</v>
      </c>
      <c r="L472" s="81">
        <v>10</v>
      </c>
      <c r="M472" s="81">
        <v>12.19</v>
      </c>
      <c r="N472" s="81">
        <v>8.9619999999999997</v>
      </c>
      <c r="O472" s="159">
        <v>18.416463201953263</v>
      </c>
      <c r="P472" s="160">
        <v>26.666666666666668</v>
      </c>
    </row>
    <row r="473" spans="1:16" s="130" customFormat="1" ht="56.25">
      <c r="A473" s="58">
        <f t="shared" si="78"/>
        <v>441</v>
      </c>
      <c r="B473" s="58">
        <f t="shared" si="79"/>
        <v>42</v>
      </c>
      <c r="C473" s="80">
        <v>2304</v>
      </c>
      <c r="D473" s="59" t="s">
        <v>798</v>
      </c>
      <c r="E473" s="157" t="s">
        <v>764</v>
      </c>
      <c r="F473" s="58" t="s">
        <v>677</v>
      </c>
      <c r="G473" s="81">
        <v>287.41899999999998</v>
      </c>
      <c r="H473" s="81">
        <v>143.709</v>
      </c>
      <c r="I473" s="81">
        <v>75.948999999999998</v>
      </c>
      <c r="J473" s="81">
        <v>9.5609999999999999</v>
      </c>
      <c r="K473" s="81">
        <v>0</v>
      </c>
      <c r="L473" s="81">
        <v>0</v>
      </c>
      <c r="M473" s="81">
        <v>58.2</v>
      </c>
      <c r="N473" s="81">
        <v>0</v>
      </c>
      <c r="O473" s="159">
        <v>20.249183248149915</v>
      </c>
      <c r="P473" s="160">
        <v>27.333333333333332</v>
      </c>
    </row>
    <row r="474" spans="1:16" s="130" customFormat="1" ht="60" customHeight="1">
      <c r="A474" s="58">
        <f t="shared" si="78"/>
        <v>442</v>
      </c>
      <c r="B474" s="58">
        <f t="shared" si="79"/>
        <v>43</v>
      </c>
      <c r="C474" s="80">
        <v>2691</v>
      </c>
      <c r="D474" s="59" t="s">
        <v>795</v>
      </c>
      <c r="E474" s="157" t="s">
        <v>764</v>
      </c>
      <c r="F474" s="58" t="s">
        <v>796</v>
      </c>
      <c r="G474" s="81">
        <v>99.954999999999998</v>
      </c>
      <c r="H474" s="81">
        <v>49</v>
      </c>
      <c r="I474" s="81">
        <v>21.98</v>
      </c>
      <c r="J474" s="81">
        <v>0</v>
      </c>
      <c r="K474" s="81">
        <v>0</v>
      </c>
      <c r="L474" s="81">
        <v>0</v>
      </c>
      <c r="M474" s="81">
        <v>17.600000000000001</v>
      </c>
      <c r="N474" s="81">
        <v>11.375</v>
      </c>
      <c r="O474" s="159">
        <v>28.988044620079041</v>
      </c>
      <c r="P474" s="160">
        <v>28.333333333333332</v>
      </c>
    </row>
    <row r="475" spans="1:16" s="130" customFormat="1" ht="72" customHeight="1">
      <c r="A475" s="58">
        <f t="shared" si="78"/>
        <v>443</v>
      </c>
      <c r="B475" s="58">
        <f t="shared" si="79"/>
        <v>44</v>
      </c>
      <c r="C475" s="80">
        <v>2701</v>
      </c>
      <c r="D475" s="59" t="s">
        <v>797</v>
      </c>
      <c r="E475" s="157" t="s">
        <v>764</v>
      </c>
      <c r="F475" s="58" t="s">
        <v>92</v>
      </c>
      <c r="G475" s="81">
        <v>50</v>
      </c>
      <c r="H475" s="81">
        <v>25</v>
      </c>
      <c r="I475" s="81">
        <v>0</v>
      </c>
      <c r="J475" s="81">
        <v>14</v>
      </c>
      <c r="K475" s="81">
        <v>0</v>
      </c>
      <c r="L475" s="81">
        <v>0</v>
      </c>
      <c r="M475" s="81">
        <v>11</v>
      </c>
      <c r="N475" s="81">
        <v>0</v>
      </c>
      <c r="O475" s="159">
        <v>22</v>
      </c>
      <c r="P475" s="160">
        <v>28</v>
      </c>
    </row>
    <row r="476" spans="1:16" s="133" customFormat="1" ht="82.5" customHeight="1">
      <c r="A476" s="58">
        <f t="shared" si="78"/>
        <v>444</v>
      </c>
      <c r="B476" s="58">
        <f t="shared" si="79"/>
        <v>45</v>
      </c>
      <c r="C476" s="58">
        <v>15</v>
      </c>
      <c r="D476" s="59" t="s">
        <v>948</v>
      </c>
      <c r="E476" s="157" t="s">
        <v>876</v>
      </c>
      <c r="F476" s="161" t="s">
        <v>675</v>
      </c>
      <c r="G476" s="60">
        <v>51.5</v>
      </c>
      <c r="H476" s="60">
        <v>25.75</v>
      </c>
      <c r="I476" s="60">
        <v>11.792999999999999</v>
      </c>
      <c r="J476" s="60">
        <v>0</v>
      </c>
      <c r="K476" s="60">
        <v>0</v>
      </c>
      <c r="L476" s="60">
        <v>8</v>
      </c>
      <c r="M476" s="60">
        <v>5.4370000000000003</v>
      </c>
      <c r="N476" s="60">
        <v>0.52</v>
      </c>
      <c r="O476" s="61">
        <v>27.100970873786412</v>
      </c>
      <c r="P476" s="162">
        <v>28.333333333333332</v>
      </c>
    </row>
    <row r="477" spans="1:16" s="133" customFormat="1" ht="78.75" customHeight="1">
      <c r="A477" s="58">
        <f t="shared" si="78"/>
        <v>445</v>
      </c>
      <c r="B477" s="58">
        <f t="shared" ref="B477:B499" si="80">B476+1</f>
        <v>46</v>
      </c>
      <c r="C477" s="58">
        <v>1790</v>
      </c>
      <c r="D477" s="59" t="s">
        <v>949</v>
      </c>
      <c r="E477" s="157" t="s">
        <v>876</v>
      </c>
      <c r="F477" s="161" t="s">
        <v>950</v>
      </c>
      <c r="G477" s="60">
        <v>299.65600000000001</v>
      </c>
      <c r="H477" s="60">
        <v>149.828</v>
      </c>
      <c r="I477" s="60">
        <v>89.715999999999994</v>
      </c>
      <c r="J477" s="60">
        <v>0</v>
      </c>
      <c r="K477" s="60">
        <v>0</v>
      </c>
      <c r="L477" s="60">
        <v>5.0999999999999996</v>
      </c>
      <c r="M477" s="60">
        <v>25</v>
      </c>
      <c r="N477" s="60">
        <v>30.012</v>
      </c>
      <c r="O477" s="61">
        <v>20.060335851776703</v>
      </c>
      <c r="P477" s="162">
        <v>28.333333333333332</v>
      </c>
    </row>
    <row r="478" spans="1:16" s="133" customFormat="1" ht="62.25" customHeight="1">
      <c r="A478" s="58">
        <f t="shared" si="78"/>
        <v>446</v>
      </c>
      <c r="B478" s="58">
        <f t="shared" si="80"/>
        <v>47</v>
      </c>
      <c r="C478" s="58">
        <v>2472</v>
      </c>
      <c r="D478" s="59" t="s">
        <v>951</v>
      </c>
      <c r="E478" s="157" t="s">
        <v>876</v>
      </c>
      <c r="F478" s="161" t="s">
        <v>102</v>
      </c>
      <c r="G478" s="60">
        <v>299.79300000000001</v>
      </c>
      <c r="H478" s="60">
        <v>135</v>
      </c>
      <c r="I478" s="60">
        <v>38</v>
      </c>
      <c r="J478" s="60">
        <v>74.900000000000006</v>
      </c>
      <c r="K478" s="60">
        <v>0</v>
      </c>
      <c r="L478" s="60">
        <v>15</v>
      </c>
      <c r="M478" s="60">
        <v>20</v>
      </c>
      <c r="N478" s="60">
        <v>16.893000000000001</v>
      </c>
      <c r="O478" s="61">
        <v>17.309610297772128</v>
      </c>
      <c r="P478" s="162">
        <v>28.333333333333332</v>
      </c>
    </row>
    <row r="479" spans="1:16" s="133" customFormat="1" ht="56.25">
      <c r="A479" s="58">
        <f t="shared" si="78"/>
        <v>447</v>
      </c>
      <c r="B479" s="58">
        <f t="shared" si="80"/>
        <v>48</v>
      </c>
      <c r="C479" s="58">
        <v>2474</v>
      </c>
      <c r="D479" s="59" t="s">
        <v>952</v>
      </c>
      <c r="E479" s="157" t="s">
        <v>876</v>
      </c>
      <c r="F479" s="161" t="s">
        <v>953</v>
      </c>
      <c r="G479" s="60">
        <v>60</v>
      </c>
      <c r="H479" s="60">
        <v>30</v>
      </c>
      <c r="I479" s="60">
        <v>15</v>
      </c>
      <c r="J479" s="60">
        <v>2.4</v>
      </c>
      <c r="K479" s="60">
        <v>0</v>
      </c>
      <c r="L479" s="60">
        <v>12</v>
      </c>
      <c r="M479" s="60">
        <v>0</v>
      </c>
      <c r="N479" s="60">
        <v>0.6</v>
      </c>
      <c r="O479" s="61">
        <v>21</v>
      </c>
      <c r="P479" s="162">
        <v>27.666666666666668</v>
      </c>
    </row>
    <row r="480" spans="1:16" s="133" customFormat="1" ht="86.25" customHeight="1">
      <c r="A480" s="58">
        <f t="shared" si="78"/>
        <v>448</v>
      </c>
      <c r="B480" s="58">
        <f t="shared" si="80"/>
        <v>49</v>
      </c>
      <c r="C480" s="58">
        <v>1300</v>
      </c>
      <c r="D480" s="59" t="s">
        <v>954</v>
      </c>
      <c r="E480" s="157" t="s">
        <v>876</v>
      </c>
      <c r="F480" s="161" t="s">
        <v>955</v>
      </c>
      <c r="G480" s="60">
        <v>70</v>
      </c>
      <c r="H480" s="60">
        <v>35</v>
      </c>
      <c r="I480" s="60">
        <v>0</v>
      </c>
      <c r="J480" s="60">
        <v>20</v>
      </c>
      <c r="K480" s="60">
        <v>0</v>
      </c>
      <c r="L480" s="60">
        <v>0</v>
      </c>
      <c r="M480" s="60">
        <v>15</v>
      </c>
      <c r="N480" s="60">
        <v>0</v>
      </c>
      <c r="O480" s="61">
        <v>21.428571428571427</v>
      </c>
      <c r="P480" s="162">
        <v>27.333333333333332</v>
      </c>
    </row>
    <row r="481" spans="1:16" s="133" customFormat="1" ht="37.5">
      <c r="A481" s="58">
        <f t="shared" si="78"/>
        <v>449</v>
      </c>
      <c r="B481" s="58">
        <f t="shared" si="80"/>
        <v>50</v>
      </c>
      <c r="C481" s="58">
        <v>1528</v>
      </c>
      <c r="D481" s="59" t="s">
        <v>956</v>
      </c>
      <c r="E481" s="157" t="s">
        <v>876</v>
      </c>
      <c r="F481" s="161" t="s">
        <v>957</v>
      </c>
      <c r="G481" s="60">
        <v>276.625</v>
      </c>
      <c r="H481" s="60">
        <v>138.31200000000001</v>
      </c>
      <c r="I481" s="60">
        <v>0</v>
      </c>
      <c r="J481" s="60">
        <f>49.156+31.063</f>
        <v>80.218999999999994</v>
      </c>
      <c r="K481" s="60">
        <v>0</v>
      </c>
      <c r="L481" s="60">
        <v>0</v>
      </c>
      <c r="M481" s="60">
        <v>31</v>
      </c>
      <c r="N481" s="60">
        <v>27.094000000000001</v>
      </c>
      <c r="O481" s="61">
        <v>21.000994125621329</v>
      </c>
      <c r="P481" s="162">
        <v>27.333333333333332</v>
      </c>
    </row>
    <row r="482" spans="1:16" s="133" customFormat="1" ht="79.5" customHeight="1">
      <c r="A482" s="58">
        <f t="shared" si="78"/>
        <v>450</v>
      </c>
      <c r="B482" s="58">
        <f t="shared" si="80"/>
        <v>51</v>
      </c>
      <c r="C482" s="58">
        <v>1918</v>
      </c>
      <c r="D482" s="59" t="s">
        <v>958</v>
      </c>
      <c r="E482" s="157" t="s">
        <v>876</v>
      </c>
      <c r="F482" s="161" t="s">
        <v>959</v>
      </c>
      <c r="G482" s="60">
        <v>299.827</v>
      </c>
      <c r="H482" s="60">
        <v>149.91300000000001</v>
      </c>
      <c r="I482" s="60">
        <v>59.921999999999997</v>
      </c>
      <c r="J482" s="60">
        <v>30</v>
      </c>
      <c r="K482" s="60">
        <v>0</v>
      </c>
      <c r="L482" s="60">
        <v>30</v>
      </c>
      <c r="M482" s="60">
        <v>0</v>
      </c>
      <c r="N482" s="60">
        <v>29.992000000000001</v>
      </c>
      <c r="O482" s="61">
        <v>20.00887178272804</v>
      </c>
      <c r="P482" s="162">
        <v>27.333333333333332</v>
      </c>
    </row>
    <row r="483" spans="1:16" s="133" customFormat="1" ht="63" customHeight="1">
      <c r="A483" s="58">
        <f t="shared" si="78"/>
        <v>451</v>
      </c>
      <c r="B483" s="58">
        <f t="shared" si="80"/>
        <v>52</v>
      </c>
      <c r="C483" s="58">
        <v>2326</v>
      </c>
      <c r="D483" s="59" t="s">
        <v>960</v>
      </c>
      <c r="E483" s="157" t="s">
        <v>876</v>
      </c>
      <c r="F483" s="161" t="s">
        <v>677</v>
      </c>
      <c r="G483" s="60">
        <v>292.88499999999999</v>
      </c>
      <c r="H483" s="60">
        <v>146.44200000000001</v>
      </c>
      <c r="I483" s="60">
        <v>65.572999999999993</v>
      </c>
      <c r="J483" s="60">
        <v>22.161000000000001</v>
      </c>
      <c r="K483" s="60">
        <v>0</v>
      </c>
      <c r="L483" s="60">
        <v>8</v>
      </c>
      <c r="M483" s="60">
        <v>25.5</v>
      </c>
      <c r="N483" s="60">
        <v>25.209</v>
      </c>
      <c r="O483" s="61">
        <v>20.045068883691552</v>
      </c>
      <c r="P483" s="162">
        <v>27.333333333333332</v>
      </c>
    </row>
    <row r="484" spans="1:16" s="141" customFormat="1" ht="63" customHeight="1">
      <c r="A484" s="58">
        <f t="shared" si="78"/>
        <v>452</v>
      </c>
      <c r="B484" s="58">
        <f t="shared" si="80"/>
        <v>53</v>
      </c>
      <c r="C484" s="58">
        <v>1025</v>
      </c>
      <c r="D484" s="59" t="s">
        <v>1711</v>
      </c>
      <c r="E484" s="157" t="s">
        <v>876</v>
      </c>
      <c r="F484" s="161" t="s">
        <v>1712</v>
      </c>
      <c r="G484" s="60">
        <v>299.73700000000002</v>
      </c>
      <c r="H484" s="60">
        <v>145.53399999999999</v>
      </c>
      <c r="I484" s="60">
        <v>71.2</v>
      </c>
      <c r="J484" s="60">
        <v>20</v>
      </c>
      <c r="K484" s="60">
        <v>0</v>
      </c>
      <c r="L484" s="60">
        <v>22</v>
      </c>
      <c r="M484" s="60">
        <v>13</v>
      </c>
      <c r="N484" s="60">
        <v>28.003</v>
      </c>
      <c r="O484" s="61">
        <f t="shared" ref="O484" si="81">(N484+M484+L484)/G484*100</f>
        <v>21.019427031030535</v>
      </c>
      <c r="P484" s="162">
        <v>27</v>
      </c>
    </row>
    <row r="485" spans="1:16" s="131" customFormat="1" ht="63" customHeight="1">
      <c r="A485" s="58">
        <f t="shared" si="78"/>
        <v>453</v>
      </c>
      <c r="B485" s="58">
        <f t="shared" si="80"/>
        <v>54</v>
      </c>
      <c r="C485" s="80">
        <v>212</v>
      </c>
      <c r="D485" s="163" t="s">
        <v>1171</v>
      </c>
      <c r="E485" s="157" t="s">
        <v>1100</v>
      </c>
      <c r="F485" s="58" t="s">
        <v>93</v>
      </c>
      <c r="G485" s="81">
        <v>141.4</v>
      </c>
      <c r="H485" s="81">
        <v>55.853000000000002</v>
      </c>
      <c r="I485" s="81">
        <v>35.35</v>
      </c>
      <c r="J485" s="81">
        <v>21.21</v>
      </c>
      <c r="K485" s="81">
        <v>0</v>
      </c>
      <c r="L485" s="81">
        <v>15</v>
      </c>
      <c r="M485" s="81">
        <v>13.987</v>
      </c>
      <c r="N485" s="81">
        <v>0</v>
      </c>
      <c r="O485" s="159">
        <v>20.5</v>
      </c>
      <c r="P485" s="160">
        <v>29.666666666666668</v>
      </c>
    </row>
    <row r="486" spans="1:16" s="131" customFormat="1" ht="63" customHeight="1">
      <c r="A486" s="58">
        <f t="shared" si="78"/>
        <v>454</v>
      </c>
      <c r="B486" s="58">
        <f t="shared" si="80"/>
        <v>55</v>
      </c>
      <c r="C486" s="80">
        <v>431</v>
      </c>
      <c r="D486" s="163" t="s">
        <v>1172</v>
      </c>
      <c r="E486" s="157" t="s">
        <v>1100</v>
      </c>
      <c r="F486" s="58" t="s">
        <v>1173</v>
      </c>
      <c r="G486" s="81">
        <v>310.58499999999998</v>
      </c>
      <c r="H486" s="81">
        <v>145</v>
      </c>
      <c r="I486" s="81">
        <v>0</v>
      </c>
      <c r="J486" s="81">
        <v>102</v>
      </c>
      <c r="K486" s="81">
        <v>0</v>
      </c>
      <c r="L486" s="81">
        <v>60</v>
      </c>
      <c r="M486" s="81">
        <v>3.585</v>
      </c>
      <c r="N486" s="81">
        <v>0</v>
      </c>
      <c r="O486" s="159">
        <v>20.472656438656088</v>
      </c>
      <c r="P486" s="160">
        <v>30.333333333333332</v>
      </c>
    </row>
    <row r="487" spans="1:16" s="131" customFormat="1" ht="63" customHeight="1">
      <c r="A487" s="58">
        <f t="shared" si="78"/>
        <v>455</v>
      </c>
      <c r="B487" s="58">
        <f t="shared" si="80"/>
        <v>56</v>
      </c>
      <c r="C487" s="80">
        <v>482</v>
      </c>
      <c r="D487" s="163" t="s">
        <v>1174</v>
      </c>
      <c r="E487" s="157" t="s">
        <v>1100</v>
      </c>
      <c r="F487" s="58" t="s">
        <v>1173</v>
      </c>
      <c r="G487" s="81">
        <v>50</v>
      </c>
      <c r="H487" s="81">
        <v>20</v>
      </c>
      <c r="I487" s="81">
        <v>0</v>
      </c>
      <c r="J487" s="81">
        <v>18</v>
      </c>
      <c r="K487" s="81">
        <v>0</v>
      </c>
      <c r="L487" s="81">
        <v>12</v>
      </c>
      <c r="M487" s="81">
        <v>0</v>
      </c>
      <c r="N487" s="81">
        <v>0</v>
      </c>
      <c r="O487" s="159">
        <v>24</v>
      </c>
      <c r="P487" s="160">
        <v>29.333333333333332</v>
      </c>
    </row>
    <row r="488" spans="1:16" s="131" customFormat="1" ht="63" customHeight="1">
      <c r="A488" s="58">
        <f t="shared" si="78"/>
        <v>456</v>
      </c>
      <c r="B488" s="58">
        <f t="shared" si="80"/>
        <v>57</v>
      </c>
      <c r="C488" s="80">
        <v>522</v>
      </c>
      <c r="D488" s="163" t="s">
        <v>1175</v>
      </c>
      <c r="E488" s="157" t="s">
        <v>1100</v>
      </c>
      <c r="F488" s="58" t="s">
        <v>669</v>
      </c>
      <c r="G488" s="81">
        <v>299.96499999999997</v>
      </c>
      <c r="H488" s="81">
        <v>134</v>
      </c>
      <c r="I488" s="81">
        <v>50</v>
      </c>
      <c r="J488" s="81">
        <v>53.755000000000003</v>
      </c>
      <c r="K488" s="81">
        <v>0</v>
      </c>
      <c r="L488" s="81">
        <v>30</v>
      </c>
      <c r="M488" s="81">
        <v>20</v>
      </c>
      <c r="N488" s="81">
        <v>12.21</v>
      </c>
      <c r="O488" s="159">
        <v>20.739086226726453</v>
      </c>
      <c r="P488" s="160">
        <v>28.333333333333332</v>
      </c>
    </row>
    <row r="489" spans="1:16" s="82" customFormat="1" ht="63" customHeight="1">
      <c r="A489" s="58">
        <f t="shared" si="78"/>
        <v>457</v>
      </c>
      <c r="B489" s="58">
        <f t="shared" si="80"/>
        <v>58</v>
      </c>
      <c r="C489" s="80">
        <v>1085</v>
      </c>
      <c r="D489" s="163" t="s">
        <v>1176</v>
      </c>
      <c r="E489" s="157" t="s">
        <v>1100</v>
      </c>
      <c r="F489" s="58" t="s">
        <v>796</v>
      </c>
      <c r="G489" s="81">
        <v>296.89800000000002</v>
      </c>
      <c r="H489" s="81">
        <v>148</v>
      </c>
      <c r="I489" s="81">
        <v>20</v>
      </c>
      <c r="J489" s="81">
        <v>66.545000000000002</v>
      </c>
      <c r="K489" s="81">
        <v>0</v>
      </c>
      <c r="L489" s="81">
        <v>25</v>
      </c>
      <c r="M489" s="81">
        <v>8.4169999999999998</v>
      </c>
      <c r="N489" s="81">
        <v>28.936</v>
      </c>
      <c r="O489" s="159">
        <v>21.001488726768113</v>
      </c>
      <c r="P489" s="160">
        <v>31</v>
      </c>
    </row>
    <row r="490" spans="1:16" s="131" customFormat="1" ht="63" customHeight="1">
      <c r="A490" s="58">
        <f t="shared" si="78"/>
        <v>458</v>
      </c>
      <c r="B490" s="58">
        <f t="shared" si="80"/>
        <v>59</v>
      </c>
      <c r="C490" s="80">
        <v>1854</v>
      </c>
      <c r="D490" s="163" t="s">
        <v>1177</v>
      </c>
      <c r="E490" s="157" t="s">
        <v>1100</v>
      </c>
      <c r="F490" s="58" t="s">
        <v>675</v>
      </c>
      <c r="G490" s="81">
        <v>124.476</v>
      </c>
      <c r="H490" s="81">
        <v>62</v>
      </c>
      <c r="I490" s="81">
        <v>0</v>
      </c>
      <c r="J490" s="81">
        <v>36.335999999999999</v>
      </c>
      <c r="K490" s="81">
        <v>0</v>
      </c>
      <c r="L490" s="81">
        <v>10</v>
      </c>
      <c r="M490" s="81">
        <v>16.14</v>
      </c>
      <c r="N490" s="81">
        <v>0</v>
      </c>
      <c r="O490" s="159">
        <v>21.0000321347087</v>
      </c>
      <c r="P490" s="160">
        <v>30.333333333333332</v>
      </c>
    </row>
    <row r="491" spans="1:16" s="131" customFormat="1" ht="37.5">
      <c r="A491" s="58">
        <f t="shared" si="78"/>
        <v>459</v>
      </c>
      <c r="B491" s="58">
        <f t="shared" si="80"/>
        <v>60</v>
      </c>
      <c r="C491" s="80">
        <v>1943</v>
      </c>
      <c r="D491" s="163" t="s">
        <v>1178</v>
      </c>
      <c r="E491" s="157" t="s">
        <v>1100</v>
      </c>
      <c r="F491" s="58" t="s">
        <v>96</v>
      </c>
      <c r="G491" s="81">
        <v>70</v>
      </c>
      <c r="H491" s="81">
        <v>35</v>
      </c>
      <c r="I491" s="81">
        <v>13</v>
      </c>
      <c r="J491" s="81">
        <v>5</v>
      </c>
      <c r="K491" s="81">
        <v>0</v>
      </c>
      <c r="L491" s="81">
        <v>4</v>
      </c>
      <c r="M491" s="81">
        <v>7</v>
      </c>
      <c r="N491" s="81">
        <v>6</v>
      </c>
      <c r="O491" s="159">
        <v>24.285714285714285</v>
      </c>
      <c r="P491" s="160">
        <v>30</v>
      </c>
    </row>
    <row r="492" spans="1:16" s="131" customFormat="1" ht="37.5">
      <c r="A492" s="58">
        <f t="shared" si="78"/>
        <v>460</v>
      </c>
      <c r="B492" s="58">
        <f t="shared" si="80"/>
        <v>61</v>
      </c>
      <c r="C492" s="80">
        <v>2058</v>
      </c>
      <c r="D492" s="163" t="s">
        <v>1179</v>
      </c>
      <c r="E492" s="157" t="s">
        <v>1100</v>
      </c>
      <c r="F492" s="58" t="s">
        <v>69</v>
      </c>
      <c r="G492" s="81">
        <v>299.755</v>
      </c>
      <c r="H492" s="81">
        <v>143</v>
      </c>
      <c r="I492" s="81">
        <v>20</v>
      </c>
      <c r="J492" s="81">
        <f>59.85+16</f>
        <v>75.849999999999994</v>
      </c>
      <c r="K492" s="81">
        <v>0</v>
      </c>
      <c r="L492" s="81">
        <v>15</v>
      </c>
      <c r="M492" s="81">
        <v>30.695</v>
      </c>
      <c r="N492" s="81">
        <v>15.21</v>
      </c>
      <c r="O492" s="159">
        <v>20.318259912261681</v>
      </c>
      <c r="P492" s="160">
        <v>30</v>
      </c>
    </row>
    <row r="493" spans="1:16" s="131" customFormat="1" ht="63" customHeight="1">
      <c r="A493" s="58">
        <f t="shared" si="78"/>
        <v>461</v>
      </c>
      <c r="B493" s="58">
        <f t="shared" si="80"/>
        <v>62</v>
      </c>
      <c r="C493" s="80">
        <v>2075</v>
      </c>
      <c r="D493" s="163" t="s">
        <v>1180</v>
      </c>
      <c r="E493" s="157" t="s">
        <v>1100</v>
      </c>
      <c r="F493" s="58" t="s">
        <v>101</v>
      </c>
      <c r="G493" s="81">
        <v>299.72699999999998</v>
      </c>
      <c r="H493" s="81">
        <v>149</v>
      </c>
      <c r="I493" s="81">
        <v>90.456000000000003</v>
      </c>
      <c r="J493" s="81">
        <v>0</v>
      </c>
      <c r="K493" s="81">
        <v>0</v>
      </c>
      <c r="L493" s="81">
        <v>20</v>
      </c>
      <c r="M493" s="81">
        <v>11</v>
      </c>
      <c r="N493" s="81">
        <v>29.271000000000001</v>
      </c>
      <c r="O493" s="159">
        <v>20.108632188624984</v>
      </c>
      <c r="P493" s="160">
        <v>30</v>
      </c>
    </row>
    <row r="494" spans="1:16" s="131" customFormat="1" ht="63" customHeight="1">
      <c r="A494" s="58">
        <f t="shared" si="78"/>
        <v>462</v>
      </c>
      <c r="B494" s="58">
        <f t="shared" si="80"/>
        <v>63</v>
      </c>
      <c r="C494" s="80">
        <v>2077</v>
      </c>
      <c r="D494" s="163" t="s">
        <v>1695</v>
      </c>
      <c r="E494" s="157" t="s">
        <v>1100</v>
      </c>
      <c r="F494" s="58" t="s">
        <v>1181</v>
      </c>
      <c r="G494" s="81">
        <v>75.683000000000007</v>
      </c>
      <c r="H494" s="81">
        <v>30.8</v>
      </c>
      <c r="I494" s="81">
        <v>13.083</v>
      </c>
      <c r="J494" s="81">
        <v>11</v>
      </c>
      <c r="K494" s="81">
        <v>0</v>
      </c>
      <c r="L494" s="81">
        <v>0</v>
      </c>
      <c r="M494" s="81">
        <v>15.6</v>
      </c>
      <c r="N494" s="81">
        <v>5.2</v>
      </c>
      <c r="O494" s="159">
        <v>27.483054318671297</v>
      </c>
      <c r="P494" s="160">
        <v>29.666666666666668</v>
      </c>
    </row>
    <row r="495" spans="1:16" s="131" customFormat="1" ht="63" customHeight="1">
      <c r="A495" s="58">
        <f t="shared" si="78"/>
        <v>463</v>
      </c>
      <c r="B495" s="58">
        <f t="shared" si="80"/>
        <v>64</v>
      </c>
      <c r="C495" s="80">
        <v>2126</v>
      </c>
      <c r="D495" s="163" t="s">
        <v>1182</v>
      </c>
      <c r="E495" s="157" t="s">
        <v>1100</v>
      </c>
      <c r="F495" s="58" t="s">
        <v>101</v>
      </c>
      <c r="G495" s="81">
        <v>90.04</v>
      </c>
      <c r="H495" s="81">
        <v>45</v>
      </c>
      <c r="I495" s="81">
        <v>25</v>
      </c>
      <c r="J495" s="81">
        <v>0</v>
      </c>
      <c r="K495" s="81">
        <v>0</v>
      </c>
      <c r="L495" s="81">
        <v>15</v>
      </c>
      <c r="M495" s="81">
        <v>5.04</v>
      </c>
      <c r="N495" s="81">
        <v>0</v>
      </c>
      <c r="O495" s="159">
        <v>22.25677476677032</v>
      </c>
      <c r="P495" s="160">
        <v>30.666666666666668</v>
      </c>
    </row>
    <row r="496" spans="1:16" s="131" customFormat="1" ht="63" customHeight="1">
      <c r="A496" s="58">
        <f t="shared" si="78"/>
        <v>464</v>
      </c>
      <c r="B496" s="58">
        <f t="shared" si="80"/>
        <v>65</v>
      </c>
      <c r="C496" s="80">
        <v>2169</v>
      </c>
      <c r="D496" s="163" t="s">
        <v>1183</v>
      </c>
      <c r="E496" s="157" t="s">
        <v>1100</v>
      </c>
      <c r="F496" s="58" t="s">
        <v>1184</v>
      </c>
      <c r="G496" s="81">
        <v>279.95999999999998</v>
      </c>
      <c r="H496" s="81">
        <v>139.97999999999999</v>
      </c>
      <c r="I496" s="81">
        <v>0</v>
      </c>
      <c r="J496" s="81">
        <f>67.038+10</f>
        <v>77.037999999999997</v>
      </c>
      <c r="K496" s="81">
        <v>0</v>
      </c>
      <c r="L496" s="81">
        <v>0</v>
      </c>
      <c r="M496" s="81">
        <v>42</v>
      </c>
      <c r="N496" s="81">
        <v>20.942</v>
      </c>
      <c r="O496" s="159">
        <v>22.482497499642808</v>
      </c>
      <c r="P496" s="160">
        <v>29.666666666666668</v>
      </c>
    </row>
    <row r="497" spans="1:16" s="131" customFormat="1" ht="48" customHeight="1">
      <c r="A497" s="58">
        <f t="shared" si="78"/>
        <v>465</v>
      </c>
      <c r="B497" s="58">
        <f t="shared" si="80"/>
        <v>66</v>
      </c>
      <c r="C497" s="80">
        <v>2196</v>
      </c>
      <c r="D497" s="163" t="s">
        <v>1185</v>
      </c>
      <c r="E497" s="157" t="s">
        <v>1100</v>
      </c>
      <c r="F497" s="58" t="s">
        <v>100</v>
      </c>
      <c r="G497" s="81">
        <v>152.148</v>
      </c>
      <c r="H497" s="81">
        <v>65</v>
      </c>
      <c r="I497" s="81">
        <v>15</v>
      </c>
      <c r="J497" s="81">
        <v>40.197000000000003</v>
      </c>
      <c r="K497" s="81">
        <v>0</v>
      </c>
      <c r="L497" s="81">
        <v>0</v>
      </c>
      <c r="M497" s="81">
        <v>31.951000000000001</v>
      </c>
      <c r="N497" s="81">
        <v>0</v>
      </c>
      <c r="O497" s="159">
        <v>20.999947419617744</v>
      </c>
      <c r="P497" s="160">
        <v>29.666666666666668</v>
      </c>
    </row>
    <row r="498" spans="1:16" s="131" customFormat="1" ht="63" customHeight="1">
      <c r="A498" s="58">
        <f t="shared" si="78"/>
        <v>466</v>
      </c>
      <c r="B498" s="58">
        <f t="shared" si="80"/>
        <v>67</v>
      </c>
      <c r="C498" s="80">
        <v>2356</v>
      </c>
      <c r="D498" s="163" t="s">
        <v>1186</v>
      </c>
      <c r="E498" s="157" t="s">
        <v>1100</v>
      </c>
      <c r="F498" s="58" t="s">
        <v>93</v>
      </c>
      <c r="G498" s="81">
        <v>299.96300000000002</v>
      </c>
      <c r="H498" s="81">
        <v>140</v>
      </c>
      <c r="I498" s="81">
        <v>0</v>
      </c>
      <c r="J498" s="81">
        <v>99.786000000000001</v>
      </c>
      <c r="K498" s="81">
        <v>0</v>
      </c>
      <c r="L498" s="81">
        <v>30.1</v>
      </c>
      <c r="M498" s="81">
        <v>0</v>
      </c>
      <c r="N498" s="81">
        <v>30.077000000000002</v>
      </c>
      <c r="O498" s="159">
        <v>20.061474248490647</v>
      </c>
      <c r="P498" s="160">
        <v>29</v>
      </c>
    </row>
    <row r="499" spans="1:16" s="131" customFormat="1" ht="48.75" customHeight="1">
      <c r="A499" s="58">
        <f t="shared" si="78"/>
        <v>467</v>
      </c>
      <c r="B499" s="58">
        <f t="shared" si="80"/>
        <v>68</v>
      </c>
      <c r="C499" s="80">
        <v>2389</v>
      </c>
      <c r="D499" s="163" t="s">
        <v>1187</v>
      </c>
      <c r="E499" s="157" t="s">
        <v>1100</v>
      </c>
      <c r="F499" s="58" t="s">
        <v>677</v>
      </c>
      <c r="G499" s="81">
        <v>86.637</v>
      </c>
      <c r="H499" s="81">
        <v>43.317999999999998</v>
      </c>
      <c r="I499" s="81">
        <v>0</v>
      </c>
      <c r="J499" s="81">
        <v>25.318999999999999</v>
      </c>
      <c r="K499" s="81">
        <v>0</v>
      </c>
      <c r="L499" s="81">
        <v>6</v>
      </c>
      <c r="M499" s="81">
        <v>12</v>
      </c>
      <c r="N499" s="81">
        <v>0</v>
      </c>
      <c r="O499" s="159">
        <v>20.776342671145123</v>
      </c>
      <c r="P499" s="160">
        <v>29.333333333333332</v>
      </c>
    </row>
    <row r="500" spans="1:16" s="131" customFormat="1" ht="43.5" customHeight="1">
      <c r="A500" s="58">
        <f t="shared" ref="A500:A504" si="82">A499+1</f>
        <v>468</v>
      </c>
      <c r="B500" s="58">
        <f t="shared" ref="B500:B504" si="83">B499+1</f>
        <v>69</v>
      </c>
      <c r="C500" s="80">
        <v>2523</v>
      </c>
      <c r="D500" s="163" t="s">
        <v>1188</v>
      </c>
      <c r="E500" s="157" t="s">
        <v>1100</v>
      </c>
      <c r="F500" s="58" t="s">
        <v>677</v>
      </c>
      <c r="G500" s="81">
        <v>143.4</v>
      </c>
      <c r="H500" s="81">
        <v>71.7</v>
      </c>
      <c r="I500" s="81">
        <v>0</v>
      </c>
      <c r="J500" s="81">
        <v>42.7</v>
      </c>
      <c r="K500" s="81">
        <v>0</v>
      </c>
      <c r="L500" s="81">
        <v>0</v>
      </c>
      <c r="M500" s="81">
        <v>29</v>
      </c>
      <c r="N500" s="81">
        <v>0</v>
      </c>
      <c r="O500" s="159">
        <v>20.223152022315201</v>
      </c>
      <c r="P500" s="160">
        <v>29.666666666666668</v>
      </c>
    </row>
    <row r="501" spans="1:16" s="131" customFormat="1" ht="48.75" customHeight="1">
      <c r="A501" s="58">
        <f t="shared" si="82"/>
        <v>469</v>
      </c>
      <c r="B501" s="58">
        <f t="shared" si="83"/>
        <v>70</v>
      </c>
      <c r="C501" s="80">
        <v>2714</v>
      </c>
      <c r="D501" s="163" t="s">
        <v>1189</v>
      </c>
      <c r="E501" s="157" t="s">
        <v>1100</v>
      </c>
      <c r="F501" s="58" t="s">
        <v>1190</v>
      </c>
      <c r="G501" s="81">
        <v>89.265000000000001</v>
      </c>
      <c r="H501" s="81">
        <v>44.482999999999997</v>
      </c>
      <c r="I501" s="81">
        <v>0</v>
      </c>
      <c r="J501" s="81">
        <v>9</v>
      </c>
      <c r="K501" s="81">
        <v>0</v>
      </c>
      <c r="L501" s="81">
        <v>13</v>
      </c>
      <c r="M501" s="81">
        <v>10.1</v>
      </c>
      <c r="N501" s="81">
        <v>12.682</v>
      </c>
      <c r="O501" s="159">
        <v>40.085139752422563</v>
      </c>
      <c r="P501" s="160">
        <v>31.333333333333332</v>
      </c>
    </row>
    <row r="502" spans="1:16" s="133" customFormat="1" ht="58.5" customHeight="1">
      <c r="A502" s="58">
        <f t="shared" si="82"/>
        <v>470</v>
      </c>
      <c r="B502" s="58">
        <f t="shared" si="83"/>
        <v>71</v>
      </c>
      <c r="C502" s="58">
        <v>1902</v>
      </c>
      <c r="D502" s="59" t="s">
        <v>1525</v>
      </c>
      <c r="E502" s="157" t="s">
        <v>1441</v>
      </c>
      <c r="F502" s="58" t="s">
        <v>1521</v>
      </c>
      <c r="G502" s="60">
        <v>299.65699999999998</v>
      </c>
      <c r="H502" s="60">
        <v>130</v>
      </c>
      <c r="I502" s="60">
        <v>65.057000000000002</v>
      </c>
      <c r="J502" s="60">
        <v>50</v>
      </c>
      <c r="K502" s="60">
        <v>0</v>
      </c>
      <c r="L502" s="60">
        <v>0</v>
      </c>
      <c r="M502" s="60">
        <v>54.6</v>
      </c>
      <c r="N502" s="60">
        <v>0</v>
      </c>
      <c r="O502" s="61">
        <v>18.220832485141347</v>
      </c>
      <c r="P502" s="158">
        <v>27.333333333333332</v>
      </c>
    </row>
    <row r="503" spans="1:16" s="133" customFormat="1" ht="56.25">
      <c r="A503" s="58">
        <f t="shared" si="82"/>
        <v>471</v>
      </c>
      <c r="B503" s="58">
        <f t="shared" si="83"/>
        <v>72</v>
      </c>
      <c r="C503" s="58">
        <v>2273</v>
      </c>
      <c r="D503" s="59" t="s">
        <v>1522</v>
      </c>
      <c r="E503" s="157" t="s">
        <v>1441</v>
      </c>
      <c r="F503" s="58" t="s">
        <v>677</v>
      </c>
      <c r="G503" s="60">
        <v>485.94499999999999</v>
      </c>
      <c r="H503" s="60">
        <v>200</v>
      </c>
      <c r="I503" s="60">
        <v>0</v>
      </c>
      <c r="J503" s="60">
        <v>187.80500000000001</v>
      </c>
      <c r="K503" s="60">
        <v>0</v>
      </c>
      <c r="L503" s="60">
        <v>0</v>
      </c>
      <c r="M503" s="60">
        <v>98.14</v>
      </c>
      <c r="N503" s="60">
        <v>0</v>
      </c>
      <c r="O503" s="61">
        <v>20.195701159596251</v>
      </c>
      <c r="P503" s="158">
        <v>27.333333333333332</v>
      </c>
    </row>
    <row r="504" spans="1:16" s="133" customFormat="1" ht="61.5" customHeight="1">
      <c r="A504" s="58">
        <f t="shared" si="82"/>
        <v>472</v>
      </c>
      <c r="B504" s="58">
        <f t="shared" si="83"/>
        <v>73</v>
      </c>
      <c r="C504" s="58">
        <v>2314</v>
      </c>
      <c r="D504" s="59" t="s">
        <v>1523</v>
      </c>
      <c r="E504" s="157" t="s">
        <v>1441</v>
      </c>
      <c r="F504" s="58" t="s">
        <v>1524</v>
      </c>
      <c r="G504" s="60">
        <v>483.22300000000001</v>
      </c>
      <c r="H504" s="60">
        <v>190</v>
      </c>
      <c r="I504" s="60">
        <v>63.953000000000003</v>
      </c>
      <c r="J504" s="60">
        <v>100</v>
      </c>
      <c r="K504" s="60">
        <v>0</v>
      </c>
      <c r="L504" s="60">
        <v>90</v>
      </c>
      <c r="M504" s="60">
        <v>39.270000000000003</v>
      </c>
      <c r="N504" s="60">
        <v>0</v>
      </c>
      <c r="O504" s="61">
        <v>26.751623991407698</v>
      </c>
      <c r="P504" s="158">
        <v>27.666666666666668</v>
      </c>
    </row>
    <row r="505" spans="1:16" s="19" customFormat="1" ht="20.25">
      <c r="A505" s="16"/>
      <c r="B505" s="27">
        <v>4</v>
      </c>
      <c r="C505" s="17"/>
      <c r="D505" s="20" t="s">
        <v>105</v>
      </c>
      <c r="E505" s="89"/>
      <c r="F505" s="18"/>
      <c r="G505" s="28">
        <f t="shared" ref="G505:N505" si="84">SUM(G506:G509)</f>
        <v>505.99400000000003</v>
      </c>
      <c r="H505" s="28">
        <f t="shared" si="84"/>
        <v>252.197</v>
      </c>
      <c r="I505" s="28">
        <f t="shared" si="84"/>
        <v>0</v>
      </c>
      <c r="J505" s="28">
        <f t="shared" si="84"/>
        <v>0</v>
      </c>
      <c r="K505" s="28">
        <f t="shared" si="84"/>
        <v>125.72800000000001</v>
      </c>
      <c r="L505" s="28">
        <f t="shared" si="84"/>
        <v>26.5</v>
      </c>
      <c r="M505" s="28">
        <f t="shared" si="84"/>
        <v>71.7</v>
      </c>
      <c r="N505" s="28">
        <f t="shared" si="84"/>
        <v>29.869</v>
      </c>
      <c r="O505" s="36"/>
      <c r="P505" s="36"/>
    </row>
    <row r="506" spans="1:16" s="79" customFormat="1" ht="75" customHeight="1">
      <c r="A506" s="58">
        <f>A504+1</f>
        <v>473</v>
      </c>
      <c r="B506" s="58">
        <v>1</v>
      </c>
      <c r="C506" s="58">
        <v>1699</v>
      </c>
      <c r="D506" s="59" t="s">
        <v>377</v>
      </c>
      <c r="E506" s="157" t="s">
        <v>44</v>
      </c>
      <c r="F506" s="58" t="s">
        <v>378</v>
      </c>
      <c r="G506" s="60">
        <v>59.975999999999999</v>
      </c>
      <c r="H506" s="60">
        <v>29.988</v>
      </c>
      <c r="I506" s="60">
        <v>0</v>
      </c>
      <c r="J506" s="60">
        <v>0</v>
      </c>
      <c r="K506" s="60">
        <v>18.588000000000001</v>
      </c>
      <c r="L506" s="60">
        <v>5.5</v>
      </c>
      <c r="M506" s="60">
        <v>5.9</v>
      </c>
      <c r="N506" s="60">
        <v>0</v>
      </c>
      <c r="O506" s="61">
        <f>(L506+M506+N506)/G506*100</f>
        <v>19.007603041216488</v>
      </c>
      <c r="P506" s="158" t="e">
        <f>#REF!+#REF!</f>
        <v>#REF!</v>
      </c>
    </row>
    <row r="507" spans="1:16" s="79" customFormat="1" ht="79.5" customHeight="1">
      <c r="A507" s="58">
        <f t="shared" ref="A507:B509" si="85">A506+1</f>
        <v>474</v>
      </c>
      <c r="B507" s="58">
        <f t="shared" si="85"/>
        <v>2</v>
      </c>
      <c r="C507" s="58">
        <v>154</v>
      </c>
      <c r="D507" s="59" t="s">
        <v>682</v>
      </c>
      <c r="E507" s="157" t="s">
        <v>616</v>
      </c>
      <c r="F507" s="58" t="s">
        <v>683</v>
      </c>
      <c r="G507" s="60">
        <v>298.67200000000003</v>
      </c>
      <c r="H507" s="60">
        <v>149.33600000000001</v>
      </c>
      <c r="I507" s="60">
        <v>0</v>
      </c>
      <c r="J507" s="60">
        <v>0</v>
      </c>
      <c r="K507" s="60">
        <v>81.466999999999999</v>
      </c>
      <c r="L507" s="60">
        <v>8</v>
      </c>
      <c r="M507" s="60">
        <v>30</v>
      </c>
      <c r="N507" s="60">
        <v>29.869</v>
      </c>
      <c r="O507" s="61">
        <f>(L507+M507+N507)/G507*100</f>
        <v>22.723589757325762</v>
      </c>
      <c r="P507" s="158" t="e">
        <f>#REF!+#REF!</f>
        <v>#REF!</v>
      </c>
    </row>
    <row r="508" spans="1:16" s="79" customFormat="1" ht="85.5" customHeight="1">
      <c r="A508" s="58">
        <f t="shared" si="85"/>
        <v>475</v>
      </c>
      <c r="B508" s="58">
        <f t="shared" si="85"/>
        <v>3</v>
      </c>
      <c r="C508" s="58">
        <v>1779</v>
      </c>
      <c r="D508" s="59" t="s">
        <v>1526</v>
      </c>
      <c r="E508" s="157" t="s">
        <v>1447</v>
      </c>
      <c r="F508" s="58" t="s">
        <v>1527</v>
      </c>
      <c r="G508" s="60">
        <v>61.6</v>
      </c>
      <c r="H508" s="60">
        <v>30</v>
      </c>
      <c r="I508" s="60">
        <v>0</v>
      </c>
      <c r="J508" s="60">
        <v>0</v>
      </c>
      <c r="K508" s="60">
        <v>0</v>
      </c>
      <c r="L508" s="60">
        <v>6</v>
      </c>
      <c r="M508" s="60">
        <v>25.6</v>
      </c>
      <c r="N508" s="60">
        <v>0</v>
      </c>
      <c r="O508" s="61">
        <f>(L508+M508+N508)/G508*100</f>
        <v>51.298701298701296</v>
      </c>
      <c r="P508" s="158" t="e">
        <f>#REF!+#REF!</f>
        <v>#REF!</v>
      </c>
    </row>
    <row r="509" spans="1:16" s="79" customFormat="1" ht="63.75" customHeight="1">
      <c r="A509" s="58">
        <f t="shared" si="85"/>
        <v>476</v>
      </c>
      <c r="B509" s="58">
        <f t="shared" si="85"/>
        <v>4</v>
      </c>
      <c r="C509" s="58">
        <v>1222</v>
      </c>
      <c r="D509" s="59" t="s">
        <v>1191</v>
      </c>
      <c r="E509" s="157" t="s">
        <v>1100</v>
      </c>
      <c r="F509" s="58" t="s">
        <v>1192</v>
      </c>
      <c r="G509" s="60">
        <v>85.745999999999995</v>
      </c>
      <c r="H509" s="60">
        <v>42.872999999999998</v>
      </c>
      <c r="I509" s="60">
        <v>0</v>
      </c>
      <c r="J509" s="60">
        <v>0</v>
      </c>
      <c r="K509" s="60">
        <v>25.672999999999998</v>
      </c>
      <c r="L509" s="60">
        <v>7</v>
      </c>
      <c r="M509" s="60">
        <v>10.199999999999999</v>
      </c>
      <c r="N509" s="60">
        <v>0</v>
      </c>
      <c r="O509" s="61">
        <f>(L509+M509+N509)/G509*100</f>
        <v>20.059244746110604</v>
      </c>
      <c r="P509" s="158" t="e">
        <f>#REF!+#REF!</f>
        <v>#REF!</v>
      </c>
    </row>
    <row r="510" spans="1:16" s="11" customFormat="1" ht="20.25">
      <c r="A510" s="10"/>
      <c r="B510" s="13">
        <v>58</v>
      </c>
      <c r="C510" s="5"/>
      <c r="D510" s="9" t="s">
        <v>20</v>
      </c>
      <c r="E510" s="87"/>
      <c r="F510" s="5"/>
      <c r="G510" s="12">
        <f>SUM(G511:G568)</f>
        <v>16934.283000000003</v>
      </c>
      <c r="H510" s="12">
        <f t="shared" ref="H510:N510" si="86">SUM(H511:H568)</f>
        <v>7665.0999999999995</v>
      </c>
      <c r="I510" s="12">
        <f t="shared" si="86"/>
        <v>1534.2619999999997</v>
      </c>
      <c r="J510" s="12">
        <f t="shared" si="86"/>
        <v>3934.1989999999996</v>
      </c>
      <c r="K510" s="12">
        <f t="shared" si="86"/>
        <v>0</v>
      </c>
      <c r="L510" s="12">
        <f t="shared" si="86"/>
        <v>2338.2290000000003</v>
      </c>
      <c r="M510" s="12">
        <f t="shared" si="86"/>
        <v>981.46600000000012</v>
      </c>
      <c r="N510" s="12">
        <f t="shared" si="86"/>
        <v>481.02700000000004</v>
      </c>
      <c r="O510" s="37"/>
      <c r="P510" s="37"/>
    </row>
    <row r="511" spans="1:16" s="79" customFormat="1" ht="42" customHeight="1">
      <c r="A511" s="58">
        <f>A509+1</f>
        <v>477</v>
      </c>
      <c r="B511" s="58">
        <v>1</v>
      </c>
      <c r="C511" s="58">
        <v>308</v>
      </c>
      <c r="D511" s="59" t="s">
        <v>380</v>
      </c>
      <c r="E511" s="157" t="s">
        <v>44</v>
      </c>
      <c r="F511" s="58" t="s">
        <v>106</v>
      </c>
      <c r="G511" s="60">
        <v>161.89099999999999</v>
      </c>
      <c r="H511" s="60">
        <v>66</v>
      </c>
      <c r="I511" s="60">
        <v>66.768000000000001</v>
      </c>
      <c r="J511" s="60">
        <v>0</v>
      </c>
      <c r="K511" s="60">
        <v>0</v>
      </c>
      <c r="L511" s="60">
        <v>20</v>
      </c>
      <c r="M511" s="60">
        <v>5.9</v>
      </c>
      <c r="N511" s="60">
        <v>3.2229999999999999</v>
      </c>
      <c r="O511" s="61">
        <v>17.989264381590083</v>
      </c>
      <c r="P511" s="158">
        <v>28.833333333333332</v>
      </c>
    </row>
    <row r="512" spans="1:16" s="79" customFormat="1" ht="41.25" customHeight="1">
      <c r="A512" s="58">
        <f>A511+1</f>
        <v>478</v>
      </c>
      <c r="B512" s="58">
        <f>B511+1</f>
        <v>2</v>
      </c>
      <c r="C512" s="58">
        <v>386</v>
      </c>
      <c r="D512" s="59" t="s">
        <v>379</v>
      </c>
      <c r="E512" s="157" t="s">
        <v>44</v>
      </c>
      <c r="F512" s="58" t="s">
        <v>107</v>
      </c>
      <c r="G512" s="60">
        <v>136.38499999999999</v>
      </c>
      <c r="H512" s="60">
        <v>54</v>
      </c>
      <c r="I512" s="60">
        <v>54.776000000000003</v>
      </c>
      <c r="J512" s="60">
        <v>0</v>
      </c>
      <c r="K512" s="60">
        <v>0</v>
      </c>
      <c r="L512" s="60">
        <v>15</v>
      </c>
      <c r="M512" s="60">
        <v>10</v>
      </c>
      <c r="N512" s="60">
        <v>2.609</v>
      </c>
      <c r="O512" s="61">
        <v>20.243428529530377</v>
      </c>
      <c r="P512" s="158">
        <v>29.833333333333332</v>
      </c>
    </row>
    <row r="513" spans="1:16" s="79" customFormat="1" ht="48.75" customHeight="1">
      <c r="A513" s="58">
        <f t="shared" ref="A513:A568" si="87">A512+1</f>
        <v>479</v>
      </c>
      <c r="B513" s="58">
        <f t="shared" ref="B513:B568" si="88">B512+1</f>
        <v>3</v>
      </c>
      <c r="C513" s="58">
        <v>423</v>
      </c>
      <c r="D513" s="59" t="s">
        <v>686</v>
      </c>
      <c r="E513" s="157" t="s">
        <v>616</v>
      </c>
      <c r="F513" s="58" t="s">
        <v>687</v>
      </c>
      <c r="G513" s="60">
        <v>58.027999999999999</v>
      </c>
      <c r="H513" s="60">
        <v>22</v>
      </c>
      <c r="I513" s="60">
        <v>22.844000000000001</v>
      </c>
      <c r="J513" s="60">
        <v>0</v>
      </c>
      <c r="K513" s="60">
        <v>0</v>
      </c>
      <c r="L513" s="60">
        <v>12</v>
      </c>
      <c r="M513" s="60">
        <v>0</v>
      </c>
      <c r="N513" s="60">
        <v>1.1839999999999999</v>
      </c>
      <c r="O513" s="61">
        <v>22.720066174950023</v>
      </c>
      <c r="P513" s="158">
        <v>29.166666666666668</v>
      </c>
    </row>
    <row r="514" spans="1:16" s="79" customFormat="1" ht="63.75" customHeight="1">
      <c r="A514" s="58">
        <f t="shared" si="87"/>
        <v>480</v>
      </c>
      <c r="B514" s="58">
        <f t="shared" si="88"/>
        <v>4</v>
      </c>
      <c r="C514" s="58">
        <v>651</v>
      </c>
      <c r="D514" s="59" t="s">
        <v>684</v>
      </c>
      <c r="E514" s="157" t="s">
        <v>616</v>
      </c>
      <c r="F514" s="58" t="s">
        <v>685</v>
      </c>
      <c r="G514" s="60">
        <v>135.86799999999999</v>
      </c>
      <c r="H514" s="60">
        <v>67.8</v>
      </c>
      <c r="I514" s="60">
        <v>0</v>
      </c>
      <c r="J514" s="60">
        <v>35.258000000000003</v>
      </c>
      <c r="K514" s="60">
        <v>0</v>
      </c>
      <c r="L514" s="60">
        <v>22</v>
      </c>
      <c r="M514" s="60">
        <v>0</v>
      </c>
      <c r="N514" s="60">
        <v>10.81</v>
      </c>
      <c r="O514" s="61">
        <v>24.148438190007951</v>
      </c>
      <c r="P514" s="158">
        <v>31.166666666666668</v>
      </c>
    </row>
    <row r="515" spans="1:16" s="79" customFormat="1" ht="59.25" customHeight="1">
      <c r="A515" s="58">
        <f t="shared" si="87"/>
        <v>481</v>
      </c>
      <c r="B515" s="58">
        <f t="shared" si="88"/>
        <v>5</v>
      </c>
      <c r="C515" s="58">
        <v>40</v>
      </c>
      <c r="D515" s="59" t="s">
        <v>803</v>
      </c>
      <c r="E515" s="157" t="s">
        <v>764</v>
      </c>
      <c r="F515" s="58" t="s">
        <v>804</v>
      </c>
      <c r="G515" s="60">
        <v>299.78399999999999</v>
      </c>
      <c r="H515" s="60">
        <v>149.30000000000001</v>
      </c>
      <c r="I515" s="60">
        <v>75.626999999999995</v>
      </c>
      <c r="J515" s="60">
        <v>0</v>
      </c>
      <c r="K515" s="60">
        <v>0</v>
      </c>
      <c r="L515" s="60">
        <v>60</v>
      </c>
      <c r="M515" s="60">
        <v>0</v>
      </c>
      <c r="N515" s="60">
        <v>14.856999999999999</v>
      </c>
      <c r="O515" s="61">
        <v>24.970311957943053</v>
      </c>
      <c r="P515" s="158">
        <v>27.5</v>
      </c>
    </row>
    <row r="516" spans="1:16" s="79" customFormat="1" ht="43.5" customHeight="1">
      <c r="A516" s="58">
        <f t="shared" si="87"/>
        <v>482</v>
      </c>
      <c r="B516" s="58">
        <f t="shared" si="88"/>
        <v>6</v>
      </c>
      <c r="C516" s="58">
        <v>309</v>
      </c>
      <c r="D516" s="59" t="s">
        <v>806</v>
      </c>
      <c r="E516" s="157" t="s">
        <v>764</v>
      </c>
      <c r="F516" s="58" t="s">
        <v>807</v>
      </c>
      <c r="G516" s="60">
        <v>237.46700000000001</v>
      </c>
      <c r="H516" s="60">
        <v>118.5</v>
      </c>
      <c r="I516" s="60">
        <v>66.828000000000003</v>
      </c>
      <c r="J516" s="60">
        <v>0</v>
      </c>
      <c r="K516" s="60">
        <v>0</v>
      </c>
      <c r="L516" s="60">
        <v>35</v>
      </c>
      <c r="M516" s="60">
        <v>0</v>
      </c>
      <c r="N516" s="60">
        <v>17.138999999999999</v>
      </c>
      <c r="O516" s="61">
        <v>21.956313929935526</v>
      </c>
      <c r="P516" s="158">
        <v>27.166666666666668</v>
      </c>
    </row>
    <row r="517" spans="1:16" s="79" customFormat="1" ht="44.25" customHeight="1">
      <c r="A517" s="58">
        <f t="shared" si="87"/>
        <v>483</v>
      </c>
      <c r="B517" s="58">
        <f t="shared" si="88"/>
        <v>7</v>
      </c>
      <c r="C517" s="58">
        <v>706</v>
      </c>
      <c r="D517" s="59" t="s">
        <v>1654</v>
      </c>
      <c r="E517" s="157" t="s">
        <v>764</v>
      </c>
      <c r="F517" s="58" t="s">
        <v>802</v>
      </c>
      <c r="G517" s="60">
        <v>494.59100000000001</v>
      </c>
      <c r="H517" s="60">
        <v>200</v>
      </c>
      <c r="I517" s="60">
        <v>0</v>
      </c>
      <c r="J517" s="60">
        <v>194.59100000000001</v>
      </c>
      <c r="K517" s="60">
        <v>0</v>
      </c>
      <c r="L517" s="60">
        <v>0</v>
      </c>
      <c r="M517" s="60">
        <v>50</v>
      </c>
      <c r="N517" s="60">
        <v>50</v>
      </c>
      <c r="O517" s="61">
        <v>20.218726179813217</v>
      </c>
      <c r="P517" s="158">
        <v>27.833333333333332</v>
      </c>
    </row>
    <row r="518" spans="1:16" s="79" customFormat="1" ht="63.75" customHeight="1">
      <c r="A518" s="58">
        <f t="shared" si="87"/>
        <v>484</v>
      </c>
      <c r="B518" s="58">
        <f t="shared" si="88"/>
        <v>8</v>
      </c>
      <c r="C518" s="58">
        <v>1392</v>
      </c>
      <c r="D518" s="59" t="s">
        <v>1528</v>
      </c>
      <c r="E518" s="157" t="s">
        <v>764</v>
      </c>
      <c r="F518" s="58" t="s">
        <v>687</v>
      </c>
      <c r="G518" s="60">
        <v>499.5</v>
      </c>
      <c r="H518" s="60">
        <v>200</v>
      </c>
      <c r="I518" s="60">
        <v>195</v>
      </c>
      <c r="J518" s="60">
        <v>0</v>
      </c>
      <c r="K518" s="60">
        <v>0</v>
      </c>
      <c r="L518" s="60">
        <v>75</v>
      </c>
      <c r="M518" s="60">
        <v>29.5</v>
      </c>
      <c r="N518" s="60">
        <v>0</v>
      </c>
      <c r="O518" s="61">
        <v>20.920920920920921</v>
      </c>
      <c r="P518" s="158">
        <v>27.5</v>
      </c>
    </row>
    <row r="519" spans="1:16" s="79" customFormat="1" ht="61.5" customHeight="1">
      <c r="A519" s="58">
        <f t="shared" si="87"/>
        <v>485</v>
      </c>
      <c r="B519" s="58">
        <f t="shared" si="88"/>
        <v>9</v>
      </c>
      <c r="C519" s="58">
        <v>1517</v>
      </c>
      <c r="D519" s="59" t="s">
        <v>805</v>
      </c>
      <c r="E519" s="157" t="s">
        <v>764</v>
      </c>
      <c r="F519" s="58" t="s">
        <v>687</v>
      </c>
      <c r="G519" s="60">
        <v>130.071</v>
      </c>
      <c r="H519" s="60">
        <v>64.900000000000006</v>
      </c>
      <c r="I519" s="60">
        <v>33.899000000000001</v>
      </c>
      <c r="J519" s="60">
        <v>0</v>
      </c>
      <c r="K519" s="60">
        <v>0</v>
      </c>
      <c r="L519" s="60">
        <v>16</v>
      </c>
      <c r="M519" s="60">
        <v>7.65</v>
      </c>
      <c r="N519" s="60">
        <v>7.6219999999999999</v>
      </c>
      <c r="O519" s="61">
        <v>24.042253845976429</v>
      </c>
      <c r="P519" s="158">
        <v>27.5</v>
      </c>
    </row>
    <row r="520" spans="1:16" s="79" customFormat="1" ht="64.5" customHeight="1">
      <c r="A520" s="58">
        <f t="shared" si="87"/>
        <v>486</v>
      </c>
      <c r="B520" s="58">
        <f t="shared" si="88"/>
        <v>10</v>
      </c>
      <c r="C520" s="58">
        <v>1551</v>
      </c>
      <c r="D520" s="59" t="s">
        <v>801</v>
      </c>
      <c r="E520" s="157" t="s">
        <v>764</v>
      </c>
      <c r="F520" s="58" t="s">
        <v>107</v>
      </c>
      <c r="G520" s="60">
        <v>109.70399999999999</v>
      </c>
      <c r="H520" s="60">
        <v>54</v>
      </c>
      <c r="I520" s="60">
        <v>20</v>
      </c>
      <c r="J520" s="60">
        <v>9.7669999999999995</v>
      </c>
      <c r="K520" s="60">
        <v>0</v>
      </c>
      <c r="L520" s="60">
        <v>15</v>
      </c>
      <c r="M520" s="60">
        <v>0</v>
      </c>
      <c r="N520" s="60">
        <v>10.936999999999999</v>
      </c>
      <c r="O520" s="61">
        <v>23.642711295850653</v>
      </c>
      <c r="P520" s="158">
        <v>28.166666666666668</v>
      </c>
    </row>
    <row r="521" spans="1:16" s="79" customFormat="1" ht="45" customHeight="1">
      <c r="A521" s="58">
        <f t="shared" si="87"/>
        <v>487</v>
      </c>
      <c r="B521" s="58">
        <f t="shared" si="88"/>
        <v>11</v>
      </c>
      <c r="C521" s="58">
        <v>1829</v>
      </c>
      <c r="D521" s="59" t="s">
        <v>808</v>
      </c>
      <c r="E521" s="157" t="s">
        <v>764</v>
      </c>
      <c r="F521" s="58" t="s">
        <v>809</v>
      </c>
      <c r="G521" s="60">
        <v>244.98099999999999</v>
      </c>
      <c r="H521" s="60">
        <v>122.49</v>
      </c>
      <c r="I521" s="60">
        <v>0</v>
      </c>
      <c r="J521" s="60">
        <v>83.793000000000006</v>
      </c>
      <c r="K521" s="60">
        <v>0</v>
      </c>
      <c r="L521" s="60">
        <v>15</v>
      </c>
      <c r="M521" s="60">
        <v>4.5999999999999996</v>
      </c>
      <c r="N521" s="60">
        <v>19.097999999999999</v>
      </c>
      <c r="O521" s="61">
        <v>15.796327062098694</v>
      </c>
      <c r="P521" s="158">
        <v>26.833333333333332</v>
      </c>
    </row>
    <row r="522" spans="1:16" s="79" customFormat="1" ht="63.75" customHeight="1">
      <c r="A522" s="58">
        <f t="shared" si="87"/>
        <v>488</v>
      </c>
      <c r="B522" s="58">
        <f t="shared" si="88"/>
        <v>12</v>
      </c>
      <c r="C522" s="58">
        <v>2276</v>
      </c>
      <c r="D522" s="59" t="s">
        <v>1529</v>
      </c>
      <c r="E522" s="157" t="s">
        <v>764</v>
      </c>
      <c r="F522" s="58" t="s">
        <v>687</v>
      </c>
      <c r="G522" s="60">
        <v>384.529</v>
      </c>
      <c r="H522" s="60">
        <v>191.88</v>
      </c>
      <c r="I522" s="60">
        <v>112.75700000000001</v>
      </c>
      <c r="J522" s="60">
        <v>0</v>
      </c>
      <c r="K522" s="60">
        <v>0</v>
      </c>
      <c r="L522" s="60">
        <v>65</v>
      </c>
      <c r="M522" s="60">
        <v>0</v>
      </c>
      <c r="N522" s="60">
        <v>14.891999999999999</v>
      </c>
      <c r="O522" s="61">
        <v>20.776586421310224</v>
      </c>
      <c r="P522" s="158">
        <v>26.833333333333332</v>
      </c>
    </row>
    <row r="523" spans="1:16" s="79" customFormat="1" ht="56.25">
      <c r="A523" s="58">
        <f t="shared" si="87"/>
        <v>489</v>
      </c>
      <c r="B523" s="58">
        <f t="shared" si="88"/>
        <v>13</v>
      </c>
      <c r="C523" s="58">
        <v>7</v>
      </c>
      <c r="D523" s="59" t="s">
        <v>964</v>
      </c>
      <c r="E523" s="157" t="s">
        <v>876</v>
      </c>
      <c r="F523" s="161" t="s">
        <v>965</v>
      </c>
      <c r="G523" s="60">
        <v>33.99</v>
      </c>
      <c r="H523" s="60">
        <v>16.920000000000002</v>
      </c>
      <c r="I523" s="60">
        <v>8.67</v>
      </c>
      <c r="J523" s="60">
        <v>0</v>
      </c>
      <c r="K523" s="60">
        <v>0</v>
      </c>
      <c r="L523" s="60">
        <v>0</v>
      </c>
      <c r="M523" s="60">
        <v>8.4</v>
      </c>
      <c r="N523" s="60">
        <v>0</v>
      </c>
      <c r="O523" s="61">
        <v>24.713150926743161</v>
      </c>
      <c r="P523" s="162">
        <v>29.166666666666668</v>
      </c>
    </row>
    <row r="524" spans="1:16" s="79" customFormat="1" ht="37.5">
      <c r="A524" s="58">
        <f t="shared" si="87"/>
        <v>490</v>
      </c>
      <c r="B524" s="58">
        <f t="shared" si="88"/>
        <v>14</v>
      </c>
      <c r="C524" s="58">
        <v>10</v>
      </c>
      <c r="D524" s="59" t="s">
        <v>966</v>
      </c>
      <c r="E524" s="157" t="s">
        <v>876</v>
      </c>
      <c r="F524" s="161" t="s">
        <v>967</v>
      </c>
      <c r="G524" s="60">
        <v>237.41900000000001</v>
      </c>
      <c r="H524" s="60">
        <v>118.235</v>
      </c>
      <c r="I524" s="60">
        <v>0</v>
      </c>
      <c r="J524" s="60">
        <v>63.183999999999997</v>
      </c>
      <c r="K524" s="60">
        <v>0</v>
      </c>
      <c r="L524" s="60">
        <v>56</v>
      </c>
      <c r="M524" s="60">
        <v>0</v>
      </c>
      <c r="N524" s="60">
        <v>0</v>
      </c>
      <c r="O524" s="61">
        <v>23.586991774036616</v>
      </c>
      <c r="P524" s="162">
        <v>28.166666666666668</v>
      </c>
    </row>
    <row r="525" spans="1:16" s="79" customFormat="1" ht="37.5">
      <c r="A525" s="58">
        <f t="shared" si="87"/>
        <v>491</v>
      </c>
      <c r="B525" s="58">
        <f t="shared" si="88"/>
        <v>15</v>
      </c>
      <c r="C525" s="58">
        <v>302</v>
      </c>
      <c r="D525" s="59" t="s">
        <v>976</v>
      </c>
      <c r="E525" s="157" t="s">
        <v>876</v>
      </c>
      <c r="F525" s="161" t="s">
        <v>977</v>
      </c>
      <c r="G525" s="60">
        <v>103.233</v>
      </c>
      <c r="H525" s="60">
        <v>51.6</v>
      </c>
      <c r="I525" s="60">
        <v>20.158999999999999</v>
      </c>
      <c r="J525" s="60">
        <v>0</v>
      </c>
      <c r="K525" s="60">
        <v>0</v>
      </c>
      <c r="L525" s="60">
        <v>31.474</v>
      </c>
      <c r="M525" s="60">
        <v>0</v>
      </c>
      <c r="N525" s="60">
        <v>0</v>
      </c>
      <c r="O525" s="61">
        <v>30.488312845698562</v>
      </c>
      <c r="P525" s="162">
        <v>27.166666666666668</v>
      </c>
    </row>
    <row r="526" spans="1:16" s="79" customFormat="1" ht="37.5">
      <c r="A526" s="58">
        <f t="shared" si="87"/>
        <v>492</v>
      </c>
      <c r="B526" s="58">
        <f t="shared" si="88"/>
        <v>16</v>
      </c>
      <c r="C526" s="58">
        <v>452</v>
      </c>
      <c r="D526" s="59" t="s">
        <v>972</v>
      </c>
      <c r="E526" s="157" t="s">
        <v>876</v>
      </c>
      <c r="F526" s="161" t="s">
        <v>973</v>
      </c>
      <c r="G526" s="60">
        <v>495.48599999999999</v>
      </c>
      <c r="H526" s="60">
        <v>200</v>
      </c>
      <c r="I526" s="60">
        <v>0</v>
      </c>
      <c r="J526" s="60">
        <v>162.768</v>
      </c>
      <c r="K526" s="60">
        <v>0</v>
      </c>
      <c r="L526" s="60">
        <v>67</v>
      </c>
      <c r="M526" s="60">
        <v>0</v>
      </c>
      <c r="N526" s="60">
        <v>65.718000000000004</v>
      </c>
      <c r="O526" s="61">
        <v>26.785418760570433</v>
      </c>
      <c r="P526" s="162">
        <v>27.5</v>
      </c>
    </row>
    <row r="527" spans="1:16" s="79" customFormat="1" ht="36" customHeight="1">
      <c r="A527" s="58">
        <f t="shared" si="87"/>
        <v>493</v>
      </c>
      <c r="B527" s="58">
        <f t="shared" si="88"/>
        <v>17</v>
      </c>
      <c r="C527" s="58">
        <v>1132</v>
      </c>
      <c r="D527" s="59" t="s">
        <v>970</v>
      </c>
      <c r="E527" s="157" t="s">
        <v>876</v>
      </c>
      <c r="F527" s="161" t="s">
        <v>971</v>
      </c>
      <c r="G527" s="60">
        <v>213.41399999999999</v>
      </c>
      <c r="H527" s="60">
        <v>106.7</v>
      </c>
      <c r="I527" s="60">
        <v>0</v>
      </c>
      <c r="J527" s="60">
        <v>61.713999999999999</v>
      </c>
      <c r="K527" s="60">
        <v>0</v>
      </c>
      <c r="L527" s="60">
        <v>20</v>
      </c>
      <c r="M527" s="60">
        <v>25</v>
      </c>
      <c r="N527" s="60">
        <v>0</v>
      </c>
      <c r="O527" s="61">
        <v>21.085776940594339</v>
      </c>
      <c r="P527" s="162">
        <v>27.833333333333332</v>
      </c>
    </row>
    <row r="528" spans="1:16" s="79" customFormat="1" ht="63" customHeight="1">
      <c r="A528" s="58">
        <f t="shared" si="87"/>
        <v>494</v>
      </c>
      <c r="B528" s="58">
        <f t="shared" si="88"/>
        <v>18</v>
      </c>
      <c r="C528" s="58">
        <v>1359</v>
      </c>
      <c r="D528" s="59" t="s">
        <v>974</v>
      </c>
      <c r="E528" s="157" t="s">
        <v>876</v>
      </c>
      <c r="F528" s="161" t="s">
        <v>965</v>
      </c>
      <c r="G528" s="60">
        <v>299.39100000000002</v>
      </c>
      <c r="H528" s="60">
        <v>149.4</v>
      </c>
      <c r="I528" s="60">
        <v>89.399000000000001</v>
      </c>
      <c r="J528" s="60">
        <v>0</v>
      </c>
      <c r="K528" s="60">
        <v>0</v>
      </c>
      <c r="L528" s="60">
        <v>50</v>
      </c>
      <c r="M528" s="60">
        <v>0</v>
      </c>
      <c r="N528" s="60">
        <v>10.592000000000001</v>
      </c>
      <c r="O528" s="61">
        <v>20.238417320493934</v>
      </c>
      <c r="P528" s="162">
        <v>27.5</v>
      </c>
    </row>
    <row r="529" spans="1:16" s="79" customFormat="1" ht="45" customHeight="1">
      <c r="A529" s="58">
        <f t="shared" si="87"/>
        <v>495</v>
      </c>
      <c r="B529" s="58">
        <f t="shared" si="88"/>
        <v>19</v>
      </c>
      <c r="C529" s="58">
        <v>1471</v>
      </c>
      <c r="D529" s="59" t="s">
        <v>978</v>
      </c>
      <c r="E529" s="157" t="s">
        <v>876</v>
      </c>
      <c r="F529" s="161" t="s">
        <v>979</v>
      </c>
      <c r="G529" s="60">
        <v>124.98</v>
      </c>
      <c r="H529" s="60">
        <v>62.37</v>
      </c>
      <c r="I529" s="60">
        <v>0</v>
      </c>
      <c r="J529" s="60">
        <v>31.31</v>
      </c>
      <c r="K529" s="60">
        <v>0</v>
      </c>
      <c r="L529" s="60">
        <v>31.3</v>
      </c>
      <c r="M529" s="60">
        <v>0</v>
      </c>
      <c r="N529" s="60">
        <v>0</v>
      </c>
      <c r="O529" s="61">
        <v>25.04400704112658</v>
      </c>
      <c r="P529" s="162">
        <v>27.166666666666668</v>
      </c>
    </row>
    <row r="530" spans="1:16" s="79" customFormat="1" ht="44.25" customHeight="1">
      <c r="A530" s="58">
        <f t="shared" si="87"/>
        <v>496</v>
      </c>
      <c r="B530" s="58">
        <f t="shared" si="88"/>
        <v>20</v>
      </c>
      <c r="C530" s="58">
        <v>1494</v>
      </c>
      <c r="D530" s="59" t="s">
        <v>980</v>
      </c>
      <c r="E530" s="157" t="s">
        <v>876</v>
      </c>
      <c r="F530" s="161" t="s">
        <v>981</v>
      </c>
      <c r="G530" s="60">
        <v>280.14299999999997</v>
      </c>
      <c r="H530" s="60">
        <v>140</v>
      </c>
      <c r="I530" s="60">
        <v>0</v>
      </c>
      <c r="J530" s="60">
        <v>80.143000000000001</v>
      </c>
      <c r="K530" s="60">
        <v>0</v>
      </c>
      <c r="L530" s="60">
        <v>35</v>
      </c>
      <c r="M530" s="60">
        <v>25</v>
      </c>
      <c r="N530" s="60">
        <v>0</v>
      </c>
      <c r="O530" s="61">
        <v>21.417633137361992</v>
      </c>
      <c r="P530" s="162">
        <v>27.166666666666668</v>
      </c>
    </row>
    <row r="531" spans="1:16" s="79" customFormat="1" ht="48" customHeight="1">
      <c r="A531" s="58">
        <f t="shared" si="87"/>
        <v>497</v>
      </c>
      <c r="B531" s="58">
        <f t="shared" si="88"/>
        <v>21</v>
      </c>
      <c r="C531" s="58">
        <v>1583</v>
      </c>
      <c r="D531" s="59" t="s">
        <v>968</v>
      </c>
      <c r="E531" s="157" t="s">
        <v>876</v>
      </c>
      <c r="F531" s="161" t="s">
        <v>969</v>
      </c>
      <c r="G531" s="60">
        <v>104.386</v>
      </c>
      <c r="H531" s="60">
        <v>52.088000000000001</v>
      </c>
      <c r="I531" s="60">
        <v>26.198</v>
      </c>
      <c r="J531" s="60">
        <v>0</v>
      </c>
      <c r="K531" s="60">
        <v>0</v>
      </c>
      <c r="L531" s="60">
        <v>26.1</v>
      </c>
      <c r="M531" s="60">
        <v>0</v>
      </c>
      <c r="N531" s="60">
        <v>0</v>
      </c>
      <c r="O531" s="61">
        <v>25.003352940049435</v>
      </c>
      <c r="P531" s="162">
        <v>28.166666666666668</v>
      </c>
    </row>
    <row r="532" spans="1:16" s="79" customFormat="1" ht="40.5" customHeight="1">
      <c r="A532" s="58">
        <f t="shared" si="87"/>
        <v>498</v>
      </c>
      <c r="B532" s="58">
        <f t="shared" si="88"/>
        <v>22</v>
      </c>
      <c r="C532" s="58">
        <v>1816</v>
      </c>
      <c r="D532" s="59" t="s">
        <v>975</v>
      </c>
      <c r="E532" s="157" t="s">
        <v>876</v>
      </c>
      <c r="F532" s="161" t="s">
        <v>107</v>
      </c>
      <c r="G532" s="60">
        <v>299.24299999999999</v>
      </c>
      <c r="H532" s="60">
        <v>149</v>
      </c>
      <c r="I532" s="60">
        <v>0</v>
      </c>
      <c r="J532" s="60">
        <v>84.442999999999998</v>
      </c>
      <c r="K532" s="60">
        <v>0</v>
      </c>
      <c r="L532" s="60">
        <v>33</v>
      </c>
      <c r="M532" s="60">
        <v>0</v>
      </c>
      <c r="N532" s="60">
        <v>32.799999999999997</v>
      </c>
      <c r="O532" s="61">
        <v>21.988818451893611</v>
      </c>
      <c r="P532" s="162">
        <v>27.5</v>
      </c>
    </row>
    <row r="533" spans="1:16" s="79" customFormat="1" ht="37.5">
      <c r="A533" s="58">
        <f t="shared" si="87"/>
        <v>499</v>
      </c>
      <c r="B533" s="58">
        <f t="shared" si="88"/>
        <v>23</v>
      </c>
      <c r="C533" s="58">
        <v>1958</v>
      </c>
      <c r="D533" s="59" t="s">
        <v>963</v>
      </c>
      <c r="E533" s="157" t="s">
        <v>876</v>
      </c>
      <c r="F533" s="161" t="s">
        <v>687</v>
      </c>
      <c r="G533" s="60">
        <v>403.20100000000002</v>
      </c>
      <c r="H533" s="60">
        <v>200</v>
      </c>
      <c r="I533" s="60">
        <v>113.142</v>
      </c>
      <c r="J533" s="60">
        <v>0</v>
      </c>
      <c r="K533" s="60">
        <v>0</v>
      </c>
      <c r="L533" s="60">
        <v>80</v>
      </c>
      <c r="M533" s="60">
        <v>0</v>
      </c>
      <c r="N533" s="60">
        <v>10.058999999999999</v>
      </c>
      <c r="O533" s="61">
        <v>22.336006111095951</v>
      </c>
      <c r="P533" s="162">
        <v>29.5</v>
      </c>
    </row>
    <row r="534" spans="1:16" s="79" customFormat="1" ht="56.25">
      <c r="A534" s="58">
        <f t="shared" si="87"/>
        <v>500</v>
      </c>
      <c r="B534" s="58">
        <f t="shared" si="88"/>
        <v>24</v>
      </c>
      <c r="C534" s="58">
        <v>1992</v>
      </c>
      <c r="D534" s="59" t="s">
        <v>961</v>
      </c>
      <c r="E534" s="157" t="s">
        <v>876</v>
      </c>
      <c r="F534" s="161" t="s">
        <v>962</v>
      </c>
      <c r="G534" s="60">
        <v>499.61200000000002</v>
      </c>
      <c r="H534" s="60">
        <v>200</v>
      </c>
      <c r="I534" s="60">
        <v>194.58199999999999</v>
      </c>
      <c r="J534" s="60">
        <v>0</v>
      </c>
      <c r="K534" s="60">
        <v>0</v>
      </c>
      <c r="L534" s="60">
        <v>78.7</v>
      </c>
      <c r="M534" s="60">
        <v>0</v>
      </c>
      <c r="N534" s="60">
        <v>26.33</v>
      </c>
      <c r="O534" s="61">
        <v>21.022313315132543</v>
      </c>
      <c r="P534" s="162">
        <v>31.833333333333332</v>
      </c>
    </row>
    <row r="535" spans="1:16" s="79" customFormat="1" ht="56.25">
      <c r="A535" s="58">
        <f t="shared" si="87"/>
        <v>501</v>
      </c>
      <c r="B535" s="58">
        <f t="shared" si="88"/>
        <v>25</v>
      </c>
      <c r="C535" s="58">
        <v>18</v>
      </c>
      <c r="D535" s="59" t="s">
        <v>1193</v>
      </c>
      <c r="E535" s="157" t="s">
        <v>1100</v>
      </c>
      <c r="F535" s="161" t="s">
        <v>687</v>
      </c>
      <c r="G535" s="60">
        <v>452.69600000000003</v>
      </c>
      <c r="H535" s="60">
        <v>200</v>
      </c>
      <c r="I535" s="60">
        <v>0</v>
      </c>
      <c r="J535" s="60">
        <v>157.6</v>
      </c>
      <c r="K535" s="60">
        <v>0</v>
      </c>
      <c r="L535" s="60">
        <v>0</v>
      </c>
      <c r="M535" s="60">
        <v>95.096000000000004</v>
      </c>
      <c r="N535" s="60">
        <v>0</v>
      </c>
      <c r="O535" s="61">
        <v>21.006591619983389</v>
      </c>
      <c r="P535" s="162">
        <v>28.166666666666668</v>
      </c>
    </row>
    <row r="536" spans="1:16" s="79" customFormat="1" ht="56.25">
      <c r="A536" s="58">
        <f t="shared" si="87"/>
        <v>502</v>
      </c>
      <c r="B536" s="58">
        <f t="shared" si="88"/>
        <v>26</v>
      </c>
      <c r="C536" s="58">
        <v>23</v>
      </c>
      <c r="D536" s="59" t="s">
        <v>1194</v>
      </c>
      <c r="E536" s="157" t="s">
        <v>1100</v>
      </c>
      <c r="F536" s="161" t="s">
        <v>804</v>
      </c>
      <c r="G536" s="60">
        <v>149.983</v>
      </c>
      <c r="H536" s="60">
        <v>74.7</v>
      </c>
      <c r="I536" s="60">
        <v>30.283000000000001</v>
      </c>
      <c r="J536" s="60">
        <v>0</v>
      </c>
      <c r="K536" s="60">
        <v>0</v>
      </c>
      <c r="L536" s="60">
        <v>30</v>
      </c>
      <c r="M536" s="60">
        <v>15</v>
      </c>
      <c r="N536" s="60">
        <v>0</v>
      </c>
      <c r="O536" s="61">
        <v>30.003400385377009</v>
      </c>
      <c r="P536" s="162">
        <v>29.5</v>
      </c>
    </row>
    <row r="537" spans="1:16" s="79" customFormat="1" ht="58.5" customHeight="1">
      <c r="A537" s="58">
        <f t="shared" si="87"/>
        <v>503</v>
      </c>
      <c r="B537" s="58">
        <f t="shared" si="88"/>
        <v>27</v>
      </c>
      <c r="C537" s="58">
        <v>74</v>
      </c>
      <c r="D537" s="59" t="s">
        <v>1195</v>
      </c>
      <c r="E537" s="157" t="s">
        <v>1100</v>
      </c>
      <c r="F537" s="161" t="s">
        <v>687</v>
      </c>
      <c r="G537" s="60">
        <v>499.98099999999999</v>
      </c>
      <c r="H537" s="60">
        <v>200</v>
      </c>
      <c r="I537" s="60">
        <v>0</v>
      </c>
      <c r="J537" s="60">
        <v>193.893</v>
      </c>
      <c r="K537" s="60">
        <v>0</v>
      </c>
      <c r="L537" s="60">
        <v>20</v>
      </c>
      <c r="M537" s="60">
        <v>86.087999999999994</v>
      </c>
      <c r="N537" s="60">
        <v>0</v>
      </c>
      <c r="O537" s="61">
        <v>21.218406299439376</v>
      </c>
      <c r="P537" s="162">
        <v>28.166666666666668</v>
      </c>
    </row>
    <row r="538" spans="1:16" s="79" customFormat="1" ht="59.25" customHeight="1">
      <c r="A538" s="58">
        <f t="shared" si="87"/>
        <v>504</v>
      </c>
      <c r="B538" s="58">
        <f t="shared" si="88"/>
        <v>28</v>
      </c>
      <c r="C538" s="58">
        <v>169</v>
      </c>
      <c r="D538" s="59" t="s">
        <v>1196</v>
      </c>
      <c r="E538" s="157" t="s">
        <v>1100</v>
      </c>
      <c r="F538" s="161" t="s">
        <v>687</v>
      </c>
      <c r="G538" s="60">
        <v>499.98399999999998</v>
      </c>
      <c r="H538" s="60">
        <v>200</v>
      </c>
      <c r="I538" s="60">
        <v>0</v>
      </c>
      <c r="J538" s="60">
        <v>159.98400000000001</v>
      </c>
      <c r="K538" s="60">
        <v>0</v>
      </c>
      <c r="L538" s="60">
        <v>0</v>
      </c>
      <c r="M538" s="60">
        <v>89.5</v>
      </c>
      <c r="N538" s="60">
        <v>50.5</v>
      </c>
      <c r="O538" s="61">
        <v>28.000896028672916</v>
      </c>
      <c r="P538" s="162">
        <v>28.833333333333332</v>
      </c>
    </row>
    <row r="539" spans="1:16" s="79" customFormat="1" ht="47.25" customHeight="1">
      <c r="A539" s="58">
        <f t="shared" si="87"/>
        <v>505</v>
      </c>
      <c r="B539" s="58">
        <f t="shared" si="88"/>
        <v>29</v>
      </c>
      <c r="C539" s="58">
        <v>348</v>
      </c>
      <c r="D539" s="59" t="s">
        <v>1197</v>
      </c>
      <c r="E539" s="157" t="s">
        <v>1100</v>
      </c>
      <c r="F539" s="161" t="s">
        <v>687</v>
      </c>
      <c r="G539" s="60">
        <v>251.047</v>
      </c>
      <c r="H539" s="60">
        <v>125.5</v>
      </c>
      <c r="I539" s="60">
        <v>0</v>
      </c>
      <c r="J539" s="60">
        <v>72.900000000000006</v>
      </c>
      <c r="K539" s="60">
        <v>0</v>
      </c>
      <c r="L539" s="60">
        <v>0</v>
      </c>
      <c r="M539" s="60">
        <v>52.646999999999998</v>
      </c>
      <c r="N539" s="60">
        <v>0</v>
      </c>
      <c r="O539" s="61">
        <v>20.97097356271933</v>
      </c>
      <c r="P539" s="162">
        <v>28.166666666666668</v>
      </c>
    </row>
    <row r="540" spans="1:16" s="79" customFormat="1" ht="75">
      <c r="A540" s="58">
        <f t="shared" si="87"/>
        <v>506</v>
      </c>
      <c r="B540" s="58">
        <f t="shared" si="88"/>
        <v>30</v>
      </c>
      <c r="C540" s="58">
        <v>355</v>
      </c>
      <c r="D540" s="59" t="s">
        <v>1198</v>
      </c>
      <c r="E540" s="157" t="s">
        <v>1100</v>
      </c>
      <c r="F540" s="161" t="s">
        <v>687</v>
      </c>
      <c r="G540" s="60">
        <v>238.96600000000001</v>
      </c>
      <c r="H540" s="60">
        <v>119.4</v>
      </c>
      <c r="I540" s="60">
        <v>0</v>
      </c>
      <c r="J540" s="60">
        <v>68.566000000000003</v>
      </c>
      <c r="K540" s="60">
        <v>0</v>
      </c>
      <c r="L540" s="60">
        <v>51</v>
      </c>
      <c r="M540" s="60">
        <v>0</v>
      </c>
      <c r="N540" s="60">
        <v>0</v>
      </c>
      <c r="O540" s="61">
        <v>21.341948226944417</v>
      </c>
      <c r="P540" s="162">
        <v>29.5</v>
      </c>
    </row>
    <row r="541" spans="1:16" s="79" customFormat="1" ht="84.75" customHeight="1">
      <c r="A541" s="58">
        <f t="shared" si="87"/>
        <v>507</v>
      </c>
      <c r="B541" s="58">
        <f t="shared" si="88"/>
        <v>31</v>
      </c>
      <c r="C541" s="58">
        <v>418</v>
      </c>
      <c r="D541" s="59" t="s">
        <v>1199</v>
      </c>
      <c r="E541" s="157" t="s">
        <v>1100</v>
      </c>
      <c r="F541" s="161" t="s">
        <v>1200</v>
      </c>
      <c r="G541" s="60">
        <v>199.84</v>
      </c>
      <c r="H541" s="60">
        <v>99.92</v>
      </c>
      <c r="I541" s="60">
        <v>0</v>
      </c>
      <c r="J541" s="60">
        <v>44.69</v>
      </c>
      <c r="K541" s="60">
        <v>0</v>
      </c>
      <c r="L541" s="60">
        <v>8</v>
      </c>
      <c r="M541" s="60">
        <v>20</v>
      </c>
      <c r="N541" s="60">
        <v>27.23</v>
      </c>
      <c r="O541" s="61">
        <v>27.6371096877502</v>
      </c>
      <c r="P541" s="162">
        <v>29.5</v>
      </c>
    </row>
    <row r="542" spans="1:16" s="79" customFormat="1" ht="60" customHeight="1">
      <c r="A542" s="58">
        <f t="shared" si="87"/>
        <v>508</v>
      </c>
      <c r="B542" s="58">
        <f t="shared" si="88"/>
        <v>32</v>
      </c>
      <c r="C542" s="58">
        <v>453</v>
      </c>
      <c r="D542" s="59" t="s">
        <v>1201</v>
      </c>
      <c r="E542" s="157" t="s">
        <v>1100</v>
      </c>
      <c r="F542" s="161" t="s">
        <v>1200</v>
      </c>
      <c r="G542" s="60">
        <v>199.536</v>
      </c>
      <c r="H542" s="60">
        <v>99.57</v>
      </c>
      <c r="I542" s="60">
        <v>0</v>
      </c>
      <c r="J542" s="60">
        <v>3.4</v>
      </c>
      <c r="K542" s="60">
        <v>0</v>
      </c>
      <c r="L542" s="60">
        <v>32</v>
      </c>
      <c r="M542" s="60">
        <v>28.045999999999999</v>
      </c>
      <c r="N542" s="60">
        <v>36.520000000000003</v>
      </c>
      <c r="O542" s="61">
        <v>48.395277042739153</v>
      </c>
      <c r="P542" s="162">
        <v>29.5</v>
      </c>
    </row>
    <row r="543" spans="1:16" s="79" customFormat="1" ht="78.75" customHeight="1">
      <c r="A543" s="58">
        <f t="shared" si="87"/>
        <v>509</v>
      </c>
      <c r="B543" s="58">
        <f t="shared" si="88"/>
        <v>33</v>
      </c>
      <c r="C543" s="58">
        <v>586</v>
      </c>
      <c r="D543" s="59" t="s">
        <v>1202</v>
      </c>
      <c r="E543" s="157" t="s">
        <v>1100</v>
      </c>
      <c r="F543" s="161" t="s">
        <v>687</v>
      </c>
      <c r="G543" s="60">
        <v>162.53299999999999</v>
      </c>
      <c r="H543" s="60">
        <v>81.2</v>
      </c>
      <c r="I543" s="60">
        <v>0</v>
      </c>
      <c r="J543" s="60">
        <v>45.933</v>
      </c>
      <c r="K543" s="60">
        <v>0</v>
      </c>
      <c r="L543" s="60">
        <v>25</v>
      </c>
      <c r="M543" s="60">
        <v>10.4</v>
      </c>
      <c r="N543" s="60">
        <v>0</v>
      </c>
      <c r="O543" s="61">
        <v>21.780192330172952</v>
      </c>
      <c r="P543" s="162">
        <v>29.166666666666668</v>
      </c>
    </row>
    <row r="544" spans="1:16" s="79" customFormat="1" ht="60" customHeight="1">
      <c r="A544" s="58">
        <f t="shared" si="87"/>
        <v>510</v>
      </c>
      <c r="B544" s="58">
        <f t="shared" si="88"/>
        <v>34</v>
      </c>
      <c r="C544" s="58">
        <v>851</v>
      </c>
      <c r="D544" s="59" t="s">
        <v>1203</v>
      </c>
      <c r="E544" s="157" t="s">
        <v>1100</v>
      </c>
      <c r="F544" s="161" t="s">
        <v>687</v>
      </c>
      <c r="G544" s="60">
        <v>245.35499999999999</v>
      </c>
      <c r="H544" s="60">
        <v>122.6</v>
      </c>
      <c r="I544" s="60">
        <v>0</v>
      </c>
      <c r="J544" s="60">
        <v>70.754999999999995</v>
      </c>
      <c r="K544" s="60">
        <v>0</v>
      </c>
      <c r="L544" s="60">
        <v>52</v>
      </c>
      <c r="M544" s="60">
        <v>0</v>
      </c>
      <c r="N544" s="60">
        <v>0</v>
      </c>
      <c r="O544" s="61">
        <v>21.193780440586092</v>
      </c>
      <c r="P544" s="162">
        <v>29.833333333333332</v>
      </c>
    </row>
    <row r="545" spans="1:16" s="79" customFormat="1" ht="84" customHeight="1">
      <c r="A545" s="58">
        <f t="shared" si="87"/>
        <v>511</v>
      </c>
      <c r="B545" s="58">
        <f t="shared" si="88"/>
        <v>35</v>
      </c>
      <c r="C545" s="58">
        <v>892</v>
      </c>
      <c r="D545" s="59" t="s">
        <v>1204</v>
      </c>
      <c r="E545" s="157" t="s">
        <v>1100</v>
      </c>
      <c r="F545" s="161" t="s">
        <v>687</v>
      </c>
      <c r="G545" s="60">
        <v>499.60700000000003</v>
      </c>
      <c r="H545" s="60">
        <v>200</v>
      </c>
      <c r="I545" s="60">
        <v>0</v>
      </c>
      <c r="J545" s="60">
        <v>189.607</v>
      </c>
      <c r="K545" s="60">
        <v>0</v>
      </c>
      <c r="L545" s="60">
        <v>45</v>
      </c>
      <c r="M545" s="60">
        <v>65</v>
      </c>
      <c r="N545" s="60">
        <v>0</v>
      </c>
      <c r="O545" s="61">
        <v>22.017305602203329</v>
      </c>
      <c r="P545" s="162">
        <v>29.5</v>
      </c>
    </row>
    <row r="546" spans="1:16" s="79" customFormat="1" ht="56.25">
      <c r="A546" s="58">
        <f t="shared" si="87"/>
        <v>512</v>
      </c>
      <c r="B546" s="58">
        <f t="shared" si="88"/>
        <v>36</v>
      </c>
      <c r="C546" s="58">
        <v>1365</v>
      </c>
      <c r="D546" s="59" t="s">
        <v>1205</v>
      </c>
      <c r="E546" s="157" t="s">
        <v>1100</v>
      </c>
      <c r="F546" s="161" t="s">
        <v>687</v>
      </c>
      <c r="G546" s="60">
        <v>499.75700000000001</v>
      </c>
      <c r="H546" s="60">
        <v>200</v>
      </c>
      <c r="I546" s="60">
        <v>0</v>
      </c>
      <c r="J546" s="60">
        <v>192.71199999999999</v>
      </c>
      <c r="K546" s="60">
        <v>0</v>
      </c>
      <c r="L546" s="60">
        <v>42</v>
      </c>
      <c r="M546" s="60">
        <v>20</v>
      </c>
      <c r="N546" s="60">
        <v>45.045000000000002</v>
      </c>
      <c r="O546" s="61">
        <v>21.419409833178925</v>
      </c>
      <c r="P546" s="162">
        <v>30.166666666666668</v>
      </c>
    </row>
    <row r="547" spans="1:16" s="79" customFormat="1" ht="37.5">
      <c r="A547" s="58">
        <f t="shared" si="87"/>
        <v>513</v>
      </c>
      <c r="B547" s="58">
        <f t="shared" si="88"/>
        <v>37</v>
      </c>
      <c r="C547" s="58">
        <v>1399</v>
      </c>
      <c r="D547" s="59" t="s">
        <v>1206</v>
      </c>
      <c r="E547" s="157" t="s">
        <v>1100</v>
      </c>
      <c r="F547" s="161" t="s">
        <v>1207</v>
      </c>
      <c r="G547" s="60">
        <v>299.98899999999998</v>
      </c>
      <c r="H547" s="60">
        <v>149.69499999999999</v>
      </c>
      <c r="I547" s="60">
        <v>0</v>
      </c>
      <c r="J547" s="60">
        <v>75.296000000000006</v>
      </c>
      <c r="K547" s="60">
        <v>0</v>
      </c>
      <c r="L547" s="60">
        <v>74.998000000000005</v>
      </c>
      <c r="M547" s="60">
        <v>0</v>
      </c>
      <c r="N547" s="60">
        <v>0</v>
      </c>
      <c r="O547" s="61">
        <v>25.000250009167008</v>
      </c>
      <c r="P547" s="162">
        <v>28.833333333333332</v>
      </c>
    </row>
    <row r="548" spans="1:16" s="79" customFormat="1" ht="37.5">
      <c r="A548" s="58">
        <f t="shared" si="87"/>
        <v>514</v>
      </c>
      <c r="B548" s="58">
        <f t="shared" si="88"/>
        <v>38</v>
      </c>
      <c r="C548" s="58">
        <v>1402</v>
      </c>
      <c r="D548" s="59" t="s">
        <v>1208</v>
      </c>
      <c r="E548" s="157" t="s">
        <v>1100</v>
      </c>
      <c r="F548" s="161" t="s">
        <v>687</v>
      </c>
      <c r="G548" s="60">
        <v>499.82100000000003</v>
      </c>
      <c r="H548" s="60">
        <v>200</v>
      </c>
      <c r="I548" s="60">
        <v>0</v>
      </c>
      <c r="J548" s="60">
        <v>189.321</v>
      </c>
      <c r="K548" s="60">
        <v>0</v>
      </c>
      <c r="L548" s="60">
        <v>48</v>
      </c>
      <c r="M548" s="60">
        <v>62.5</v>
      </c>
      <c r="N548" s="60">
        <v>0</v>
      </c>
      <c r="O548" s="61">
        <v>22.107914633438767</v>
      </c>
      <c r="P548" s="162">
        <v>30.833333333333332</v>
      </c>
    </row>
    <row r="549" spans="1:16" s="79" customFormat="1" ht="37.5">
      <c r="A549" s="58">
        <f t="shared" si="87"/>
        <v>515</v>
      </c>
      <c r="B549" s="58">
        <f t="shared" si="88"/>
        <v>39</v>
      </c>
      <c r="C549" s="58">
        <v>1423</v>
      </c>
      <c r="D549" s="59" t="s">
        <v>1209</v>
      </c>
      <c r="E549" s="157" t="s">
        <v>1100</v>
      </c>
      <c r="F549" s="161" t="s">
        <v>687</v>
      </c>
      <c r="G549" s="60">
        <v>124.624</v>
      </c>
      <c r="H549" s="60">
        <v>62</v>
      </c>
      <c r="I549" s="60">
        <v>0</v>
      </c>
      <c r="J549" s="60">
        <v>37.624000000000002</v>
      </c>
      <c r="K549" s="60">
        <v>0</v>
      </c>
      <c r="L549" s="60">
        <v>0</v>
      </c>
      <c r="M549" s="60">
        <v>25</v>
      </c>
      <c r="N549" s="60">
        <v>0</v>
      </c>
      <c r="O549" s="61">
        <v>20.06034150725382</v>
      </c>
      <c r="P549" s="162">
        <v>28.5</v>
      </c>
    </row>
    <row r="550" spans="1:16" s="79" customFormat="1" ht="37.5">
      <c r="A550" s="58">
        <f t="shared" si="87"/>
        <v>516</v>
      </c>
      <c r="B550" s="58">
        <f t="shared" si="88"/>
        <v>40</v>
      </c>
      <c r="C550" s="58">
        <v>1429</v>
      </c>
      <c r="D550" s="59" t="s">
        <v>1210</v>
      </c>
      <c r="E550" s="157" t="s">
        <v>1100</v>
      </c>
      <c r="F550" s="161" t="s">
        <v>687</v>
      </c>
      <c r="G550" s="60">
        <v>134.60499999999999</v>
      </c>
      <c r="H550" s="60">
        <v>67</v>
      </c>
      <c r="I550" s="60">
        <v>0</v>
      </c>
      <c r="J550" s="60">
        <v>40.305</v>
      </c>
      <c r="K550" s="60">
        <v>0</v>
      </c>
      <c r="L550" s="60">
        <v>0</v>
      </c>
      <c r="M550" s="60">
        <v>27.3</v>
      </c>
      <c r="N550" s="60">
        <v>0</v>
      </c>
      <c r="O550" s="61">
        <v>20.281564577838864</v>
      </c>
      <c r="P550" s="162">
        <v>28.5</v>
      </c>
    </row>
    <row r="551" spans="1:16" s="79" customFormat="1" ht="37.5">
      <c r="A551" s="58">
        <f t="shared" si="87"/>
        <v>517</v>
      </c>
      <c r="B551" s="58">
        <f t="shared" si="88"/>
        <v>41</v>
      </c>
      <c r="C551" s="58">
        <v>1489</v>
      </c>
      <c r="D551" s="59" t="s">
        <v>1211</v>
      </c>
      <c r="E551" s="157" t="s">
        <v>1100</v>
      </c>
      <c r="F551" s="161" t="s">
        <v>1212</v>
      </c>
      <c r="G551" s="60">
        <v>90</v>
      </c>
      <c r="H551" s="60">
        <v>44.91</v>
      </c>
      <c r="I551" s="60">
        <v>0</v>
      </c>
      <c r="J551" s="60">
        <v>22.59</v>
      </c>
      <c r="K551" s="60">
        <v>0</v>
      </c>
      <c r="L551" s="60">
        <v>22.5</v>
      </c>
      <c r="M551" s="60">
        <v>0</v>
      </c>
      <c r="N551" s="60">
        <v>0</v>
      </c>
      <c r="O551" s="61">
        <v>25</v>
      </c>
      <c r="P551" s="162">
        <v>30.5</v>
      </c>
    </row>
    <row r="552" spans="1:16" s="79" customFormat="1" ht="37.5">
      <c r="A552" s="58">
        <f t="shared" si="87"/>
        <v>518</v>
      </c>
      <c r="B552" s="58">
        <f t="shared" si="88"/>
        <v>42</v>
      </c>
      <c r="C552" s="58">
        <v>1519</v>
      </c>
      <c r="D552" s="59" t="s">
        <v>1213</v>
      </c>
      <c r="E552" s="157" t="s">
        <v>1100</v>
      </c>
      <c r="F552" s="58" t="s">
        <v>1214</v>
      </c>
      <c r="G552" s="60">
        <v>199.17099999999999</v>
      </c>
      <c r="H552" s="60">
        <v>99.584999999999994</v>
      </c>
      <c r="I552" s="60">
        <v>0</v>
      </c>
      <c r="J552" s="60">
        <v>61.290999999999997</v>
      </c>
      <c r="K552" s="60">
        <v>0</v>
      </c>
      <c r="L552" s="60">
        <v>15</v>
      </c>
      <c r="M552" s="60">
        <v>20</v>
      </c>
      <c r="N552" s="60">
        <v>3.2949999999999999</v>
      </c>
      <c r="O552" s="61">
        <v>19.227196730447709</v>
      </c>
      <c r="P552" s="162">
        <v>28.166666666666668</v>
      </c>
    </row>
    <row r="553" spans="1:16" s="79" customFormat="1" ht="56.25">
      <c r="A553" s="58">
        <f t="shared" si="87"/>
        <v>519</v>
      </c>
      <c r="B553" s="58">
        <f t="shared" si="88"/>
        <v>43</v>
      </c>
      <c r="C553" s="58">
        <v>1592</v>
      </c>
      <c r="D553" s="59" t="s">
        <v>1653</v>
      </c>
      <c r="E553" s="157" t="s">
        <v>1100</v>
      </c>
      <c r="F553" s="58" t="s">
        <v>687</v>
      </c>
      <c r="G553" s="60">
        <v>167.88900000000001</v>
      </c>
      <c r="H553" s="60">
        <v>83.9</v>
      </c>
      <c r="I553" s="60">
        <v>0</v>
      </c>
      <c r="J553" s="60">
        <v>46.9</v>
      </c>
      <c r="K553" s="60">
        <v>0</v>
      </c>
      <c r="L553" s="60">
        <v>7</v>
      </c>
      <c r="M553" s="60">
        <v>30.088999999999999</v>
      </c>
      <c r="N553" s="60">
        <v>0</v>
      </c>
      <c r="O553" s="61">
        <v>22.091381805835997</v>
      </c>
      <c r="P553" s="162">
        <v>28.166666666666668</v>
      </c>
    </row>
    <row r="554" spans="1:16" s="79" customFormat="1" ht="56.25">
      <c r="A554" s="58">
        <f t="shared" si="87"/>
        <v>520</v>
      </c>
      <c r="B554" s="58">
        <f t="shared" si="88"/>
        <v>44</v>
      </c>
      <c r="C554" s="58">
        <v>1708</v>
      </c>
      <c r="D554" s="59" t="s">
        <v>1215</v>
      </c>
      <c r="E554" s="157" t="s">
        <v>1100</v>
      </c>
      <c r="F554" s="58" t="s">
        <v>687</v>
      </c>
      <c r="G554" s="60">
        <v>50.6</v>
      </c>
      <c r="H554" s="60">
        <v>25.3</v>
      </c>
      <c r="I554" s="60">
        <v>0</v>
      </c>
      <c r="J554" s="60">
        <v>14.5</v>
      </c>
      <c r="K554" s="60">
        <v>0</v>
      </c>
      <c r="L554" s="60">
        <v>0</v>
      </c>
      <c r="M554" s="60">
        <v>10.8</v>
      </c>
      <c r="N554" s="60">
        <v>0</v>
      </c>
      <c r="O554" s="61">
        <v>21.343873517786562</v>
      </c>
      <c r="P554" s="162">
        <v>28.833333333333332</v>
      </c>
    </row>
    <row r="555" spans="1:16" s="79" customFormat="1" ht="37.5">
      <c r="A555" s="58">
        <f t="shared" si="87"/>
        <v>521</v>
      </c>
      <c r="B555" s="58">
        <f t="shared" si="88"/>
        <v>45</v>
      </c>
      <c r="C555" s="58">
        <v>2070</v>
      </c>
      <c r="D555" s="59" t="s">
        <v>1216</v>
      </c>
      <c r="E555" s="157" t="s">
        <v>1100</v>
      </c>
      <c r="F555" s="58" t="s">
        <v>687</v>
      </c>
      <c r="G555" s="60">
        <v>498.77800000000002</v>
      </c>
      <c r="H555" s="60">
        <v>200</v>
      </c>
      <c r="I555" s="60">
        <v>0</v>
      </c>
      <c r="J555" s="60">
        <v>190.77799999999999</v>
      </c>
      <c r="K555" s="60">
        <v>0</v>
      </c>
      <c r="L555" s="60">
        <v>60</v>
      </c>
      <c r="M555" s="60">
        <v>48</v>
      </c>
      <c r="N555" s="60">
        <v>0</v>
      </c>
      <c r="O555" s="61">
        <v>21.652919735834377</v>
      </c>
      <c r="P555" s="162">
        <v>29.833333333333332</v>
      </c>
    </row>
    <row r="556" spans="1:16" s="79" customFormat="1" ht="56.25">
      <c r="A556" s="58">
        <f t="shared" si="87"/>
        <v>522</v>
      </c>
      <c r="B556" s="58">
        <f t="shared" si="88"/>
        <v>46</v>
      </c>
      <c r="C556" s="58">
        <v>2152</v>
      </c>
      <c r="D556" s="59" t="s">
        <v>1217</v>
      </c>
      <c r="E556" s="157" t="s">
        <v>1100</v>
      </c>
      <c r="F556" s="58" t="s">
        <v>687</v>
      </c>
      <c r="G556" s="60">
        <v>499.75700000000001</v>
      </c>
      <c r="H556" s="60">
        <v>200</v>
      </c>
      <c r="I556" s="60">
        <v>0</v>
      </c>
      <c r="J556" s="60">
        <v>194.75700000000001</v>
      </c>
      <c r="K556" s="60">
        <v>0</v>
      </c>
      <c r="L556" s="60">
        <v>68</v>
      </c>
      <c r="M556" s="60">
        <v>37</v>
      </c>
      <c r="N556" s="60">
        <v>0</v>
      </c>
      <c r="O556" s="61">
        <v>21.01021096252779</v>
      </c>
      <c r="P556" s="162">
        <v>30.833333333333332</v>
      </c>
    </row>
    <row r="557" spans="1:16" s="79" customFormat="1" ht="56.25">
      <c r="A557" s="58">
        <f t="shared" si="87"/>
        <v>523</v>
      </c>
      <c r="B557" s="58">
        <f t="shared" si="88"/>
        <v>47</v>
      </c>
      <c r="C557" s="58">
        <v>2168</v>
      </c>
      <c r="D557" s="59" t="s">
        <v>1218</v>
      </c>
      <c r="E557" s="157" t="s">
        <v>1100</v>
      </c>
      <c r="F557" s="58" t="s">
        <v>1219</v>
      </c>
      <c r="G557" s="60">
        <v>293.58300000000003</v>
      </c>
      <c r="H557" s="60">
        <v>145</v>
      </c>
      <c r="I557" s="60">
        <v>0</v>
      </c>
      <c r="J557" s="60">
        <v>85</v>
      </c>
      <c r="K557" s="60">
        <v>0</v>
      </c>
      <c r="L557" s="60">
        <v>63.582999999999998</v>
      </c>
      <c r="M557" s="60">
        <v>0</v>
      </c>
      <c r="N557" s="60">
        <v>0</v>
      </c>
      <c r="O557" s="61">
        <v>21.657589165585197</v>
      </c>
      <c r="P557" s="162">
        <v>28.5</v>
      </c>
    </row>
    <row r="558" spans="1:16" s="79" customFormat="1" ht="42" customHeight="1">
      <c r="A558" s="58">
        <f t="shared" si="87"/>
        <v>524</v>
      </c>
      <c r="B558" s="58">
        <f t="shared" si="88"/>
        <v>48</v>
      </c>
      <c r="C558" s="58">
        <v>2283</v>
      </c>
      <c r="D558" s="59" t="s">
        <v>1220</v>
      </c>
      <c r="E558" s="157" t="s">
        <v>1100</v>
      </c>
      <c r="F558" s="58" t="s">
        <v>687</v>
      </c>
      <c r="G558" s="60">
        <v>298.14600000000002</v>
      </c>
      <c r="H558" s="60">
        <v>148.77500000000001</v>
      </c>
      <c r="I558" s="60">
        <v>101.604</v>
      </c>
      <c r="J558" s="60">
        <v>0</v>
      </c>
      <c r="K558" s="60">
        <v>0</v>
      </c>
      <c r="L558" s="60">
        <v>27.2</v>
      </c>
      <c r="M558" s="60">
        <v>0</v>
      </c>
      <c r="N558" s="60">
        <v>20.567</v>
      </c>
      <c r="O558" s="61">
        <v>16.021345246959541</v>
      </c>
      <c r="P558" s="162">
        <v>28.166666666666668</v>
      </c>
    </row>
    <row r="559" spans="1:16" s="79" customFormat="1" ht="56.25">
      <c r="A559" s="58">
        <f t="shared" si="87"/>
        <v>525</v>
      </c>
      <c r="B559" s="58">
        <f t="shared" si="88"/>
        <v>49</v>
      </c>
      <c r="C559" s="58">
        <v>2302</v>
      </c>
      <c r="D559" s="59" t="s">
        <v>1221</v>
      </c>
      <c r="E559" s="157" t="s">
        <v>1100</v>
      </c>
      <c r="F559" s="58" t="s">
        <v>687</v>
      </c>
      <c r="G559" s="60">
        <v>498.92899999999997</v>
      </c>
      <c r="H559" s="60">
        <v>200</v>
      </c>
      <c r="I559" s="60">
        <v>0</v>
      </c>
      <c r="J559" s="60">
        <v>189.929</v>
      </c>
      <c r="K559" s="60">
        <v>0</v>
      </c>
      <c r="L559" s="60">
        <v>88</v>
      </c>
      <c r="M559" s="60">
        <v>21</v>
      </c>
      <c r="N559" s="60">
        <v>0</v>
      </c>
      <c r="O559" s="61">
        <v>21.846795836682176</v>
      </c>
      <c r="P559" s="162">
        <v>31.166666666666668</v>
      </c>
    </row>
    <row r="560" spans="1:16" s="79" customFormat="1" ht="60" customHeight="1">
      <c r="A560" s="58">
        <f t="shared" si="87"/>
        <v>526</v>
      </c>
      <c r="B560" s="58">
        <f t="shared" si="88"/>
        <v>50</v>
      </c>
      <c r="C560" s="58">
        <v>2332</v>
      </c>
      <c r="D560" s="59" t="s">
        <v>1222</v>
      </c>
      <c r="E560" s="157" t="s">
        <v>1100</v>
      </c>
      <c r="F560" s="58" t="s">
        <v>804</v>
      </c>
      <c r="G560" s="60">
        <v>499.36099999999999</v>
      </c>
      <c r="H560" s="60">
        <v>200</v>
      </c>
      <c r="I560" s="60">
        <v>0</v>
      </c>
      <c r="J560" s="60">
        <v>149.80799999999999</v>
      </c>
      <c r="K560" s="60">
        <v>0</v>
      </c>
      <c r="L560" s="60">
        <v>149.553</v>
      </c>
      <c r="M560" s="60">
        <v>0</v>
      </c>
      <c r="N560" s="60">
        <v>0</v>
      </c>
      <c r="O560" s="61">
        <v>29.948874661817804</v>
      </c>
      <c r="P560" s="162">
        <v>31.833333333333332</v>
      </c>
    </row>
    <row r="561" spans="1:16" s="79" customFormat="1" ht="75">
      <c r="A561" s="58">
        <f t="shared" si="87"/>
        <v>527</v>
      </c>
      <c r="B561" s="58">
        <f t="shared" si="88"/>
        <v>51</v>
      </c>
      <c r="C561" s="58">
        <v>2627</v>
      </c>
      <c r="D561" s="59" t="s">
        <v>1223</v>
      </c>
      <c r="E561" s="157" t="s">
        <v>1100</v>
      </c>
      <c r="F561" s="161" t="s">
        <v>687</v>
      </c>
      <c r="G561" s="60">
        <v>472.10199999999998</v>
      </c>
      <c r="H561" s="60">
        <v>200</v>
      </c>
      <c r="I561" s="60">
        <v>0</v>
      </c>
      <c r="J561" s="60">
        <v>165.15199999999999</v>
      </c>
      <c r="K561" s="60">
        <v>0</v>
      </c>
      <c r="L561" s="60">
        <v>67</v>
      </c>
      <c r="M561" s="60">
        <v>39.950000000000003</v>
      </c>
      <c r="N561" s="60">
        <v>0</v>
      </c>
      <c r="O561" s="61">
        <v>22.654002736696732</v>
      </c>
      <c r="P561" s="162">
        <v>29.833333333333332</v>
      </c>
    </row>
    <row r="562" spans="1:16" s="79" customFormat="1" ht="56.25">
      <c r="A562" s="58">
        <f t="shared" si="87"/>
        <v>528</v>
      </c>
      <c r="B562" s="58">
        <f t="shared" si="88"/>
        <v>52</v>
      </c>
      <c r="C562" s="58">
        <v>199</v>
      </c>
      <c r="D562" s="59" t="s">
        <v>1530</v>
      </c>
      <c r="E562" s="157" t="s">
        <v>1441</v>
      </c>
      <c r="F562" s="161" t="s">
        <v>687</v>
      </c>
      <c r="G562" s="60">
        <v>243.846</v>
      </c>
      <c r="H562" s="60">
        <v>121.9</v>
      </c>
      <c r="I562" s="60">
        <v>0</v>
      </c>
      <c r="J562" s="60">
        <v>69.945999999999998</v>
      </c>
      <c r="K562" s="60">
        <v>0</v>
      </c>
      <c r="L562" s="60">
        <v>52</v>
      </c>
      <c r="M562" s="60">
        <v>0</v>
      </c>
      <c r="N562" s="60">
        <v>0</v>
      </c>
      <c r="O562" s="61">
        <v>21.324934589864096</v>
      </c>
      <c r="P562" s="162">
        <v>27.5</v>
      </c>
    </row>
    <row r="563" spans="1:16" s="79" customFormat="1" ht="57" customHeight="1">
      <c r="A563" s="58">
        <f t="shared" si="87"/>
        <v>529</v>
      </c>
      <c r="B563" s="58">
        <f t="shared" si="88"/>
        <v>53</v>
      </c>
      <c r="C563" s="58">
        <v>219</v>
      </c>
      <c r="D563" s="59" t="s">
        <v>1531</v>
      </c>
      <c r="E563" s="157" t="s">
        <v>1441</v>
      </c>
      <c r="F563" s="161" t="s">
        <v>687</v>
      </c>
      <c r="G563" s="60">
        <v>293.30099999999999</v>
      </c>
      <c r="H563" s="60">
        <v>146.6</v>
      </c>
      <c r="I563" s="60">
        <v>0</v>
      </c>
      <c r="J563" s="60">
        <v>82.700999999999993</v>
      </c>
      <c r="K563" s="60">
        <v>0</v>
      </c>
      <c r="L563" s="60">
        <v>52</v>
      </c>
      <c r="M563" s="60">
        <v>12</v>
      </c>
      <c r="N563" s="60">
        <v>0</v>
      </c>
      <c r="O563" s="61">
        <v>21.820587041980765</v>
      </c>
      <c r="P563" s="162">
        <v>27.5</v>
      </c>
    </row>
    <row r="564" spans="1:16" s="79" customFormat="1" ht="56.25">
      <c r="A564" s="58">
        <f t="shared" si="87"/>
        <v>530</v>
      </c>
      <c r="B564" s="58">
        <f t="shared" si="88"/>
        <v>54</v>
      </c>
      <c r="C564" s="58">
        <v>305</v>
      </c>
      <c r="D564" s="59" t="s">
        <v>1532</v>
      </c>
      <c r="E564" s="157" t="s">
        <v>1441</v>
      </c>
      <c r="F564" s="161" t="s">
        <v>977</v>
      </c>
      <c r="G564" s="60">
        <v>384.86</v>
      </c>
      <c r="H564" s="60">
        <v>192.43</v>
      </c>
      <c r="I564" s="60">
        <v>111.60899999999999</v>
      </c>
      <c r="J564" s="60">
        <v>0</v>
      </c>
      <c r="K564" s="60">
        <v>0</v>
      </c>
      <c r="L564" s="60">
        <v>80.820999999999998</v>
      </c>
      <c r="M564" s="60">
        <v>0</v>
      </c>
      <c r="N564" s="60">
        <v>0</v>
      </c>
      <c r="O564" s="61">
        <v>21.000103933898039</v>
      </c>
      <c r="P564" s="162">
        <v>29.833333333333332</v>
      </c>
    </row>
    <row r="565" spans="1:16" s="79" customFormat="1" ht="37.5">
      <c r="A565" s="58">
        <f t="shared" si="87"/>
        <v>531</v>
      </c>
      <c r="B565" s="58">
        <f t="shared" si="88"/>
        <v>55</v>
      </c>
      <c r="C565" s="58">
        <v>721</v>
      </c>
      <c r="D565" s="59" t="s">
        <v>1533</v>
      </c>
      <c r="E565" s="157" t="s">
        <v>1441</v>
      </c>
      <c r="F565" s="161" t="s">
        <v>802</v>
      </c>
      <c r="G565" s="60">
        <v>438.95</v>
      </c>
      <c r="H565" s="60">
        <v>200</v>
      </c>
      <c r="I565" s="60">
        <v>0</v>
      </c>
      <c r="J565" s="60">
        <v>133.94999999999999</v>
      </c>
      <c r="K565" s="60">
        <v>0</v>
      </c>
      <c r="L565" s="60">
        <v>105</v>
      </c>
      <c r="M565" s="60">
        <v>0</v>
      </c>
      <c r="N565" s="60">
        <v>0</v>
      </c>
      <c r="O565" s="61">
        <v>23.920719899760794</v>
      </c>
      <c r="P565" s="162">
        <v>28.833333333333332</v>
      </c>
    </row>
    <row r="566" spans="1:16" s="79" customFormat="1" ht="75">
      <c r="A566" s="58">
        <f t="shared" si="87"/>
        <v>532</v>
      </c>
      <c r="B566" s="58">
        <f t="shared" si="88"/>
        <v>56</v>
      </c>
      <c r="C566" s="58">
        <v>1541</v>
      </c>
      <c r="D566" s="59" t="s">
        <v>1534</v>
      </c>
      <c r="E566" s="157" t="s">
        <v>1441</v>
      </c>
      <c r="F566" s="161" t="s">
        <v>106</v>
      </c>
      <c r="G566" s="60">
        <v>462.34</v>
      </c>
      <c r="H566" s="60">
        <v>200</v>
      </c>
      <c r="I566" s="60">
        <v>0</v>
      </c>
      <c r="J566" s="60">
        <v>177.34</v>
      </c>
      <c r="K566" s="60">
        <v>0</v>
      </c>
      <c r="L566" s="60">
        <v>85</v>
      </c>
      <c r="M566" s="60">
        <v>0</v>
      </c>
      <c r="N566" s="60">
        <v>0</v>
      </c>
      <c r="O566" s="61">
        <v>18.38473850413116</v>
      </c>
      <c r="P566" s="162">
        <v>27.5</v>
      </c>
    </row>
    <row r="567" spans="1:16" s="79" customFormat="1" ht="60.75" customHeight="1">
      <c r="A567" s="58">
        <f t="shared" si="87"/>
        <v>533</v>
      </c>
      <c r="B567" s="58">
        <f t="shared" si="88"/>
        <v>57</v>
      </c>
      <c r="C567" s="58">
        <v>1571</v>
      </c>
      <c r="D567" s="59" t="s">
        <v>1535</v>
      </c>
      <c r="E567" s="157" t="s">
        <v>1441</v>
      </c>
      <c r="F567" s="161" t="s">
        <v>1075</v>
      </c>
      <c r="G567" s="60">
        <v>299.99</v>
      </c>
      <c r="H567" s="60">
        <v>149.69999999999999</v>
      </c>
      <c r="I567" s="60">
        <v>89.29</v>
      </c>
      <c r="J567" s="60">
        <v>0</v>
      </c>
      <c r="K567" s="60">
        <v>0</v>
      </c>
      <c r="L567" s="60">
        <v>61</v>
      </c>
      <c r="M567" s="60">
        <v>0</v>
      </c>
      <c r="N567" s="60">
        <v>0</v>
      </c>
      <c r="O567" s="61">
        <v>20.334011133704454</v>
      </c>
      <c r="P567" s="162">
        <v>27.166666666666668</v>
      </c>
    </row>
    <row r="568" spans="1:16" s="79" customFormat="1" ht="60.75" customHeight="1">
      <c r="A568" s="58">
        <f t="shared" si="87"/>
        <v>534</v>
      </c>
      <c r="B568" s="58">
        <f t="shared" si="88"/>
        <v>58</v>
      </c>
      <c r="C568" s="58">
        <v>647</v>
      </c>
      <c r="D568" s="59" t="s">
        <v>1713</v>
      </c>
      <c r="E568" s="157" t="s">
        <v>1441</v>
      </c>
      <c r="F568" s="175" t="s">
        <v>1714</v>
      </c>
      <c r="G568" s="60">
        <v>297.05900000000003</v>
      </c>
      <c r="H568" s="60">
        <v>148.232</v>
      </c>
      <c r="I568" s="60">
        <v>100.827</v>
      </c>
      <c r="J568" s="60">
        <v>0</v>
      </c>
      <c r="K568" s="60">
        <v>0</v>
      </c>
      <c r="L568" s="60">
        <v>48</v>
      </c>
      <c r="M568" s="60">
        <v>0</v>
      </c>
      <c r="N568" s="60">
        <v>0</v>
      </c>
      <c r="O568" s="61">
        <f t="shared" ref="O568" si="89">(N568+M568+L568)/G568*100</f>
        <v>16.158406242530944</v>
      </c>
      <c r="P568" s="162">
        <v>26.832999999999998</v>
      </c>
    </row>
    <row r="569" spans="1:16" s="11" customFormat="1" ht="20.25">
      <c r="A569" s="10"/>
      <c r="B569" s="13">
        <f>B570+B608+B616</f>
        <v>57</v>
      </c>
      <c r="C569" s="5"/>
      <c r="D569" s="9" t="s">
        <v>21</v>
      </c>
      <c r="E569" s="87"/>
      <c r="F569" s="5"/>
      <c r="G569" s="12">
        <f t="shared" ref="G569:N569" si="90">G570+G608+G616</f>
        <v>21330.462</v>
      </c>
      <c r="H569" s="12">
        <f t="shared" si="90"/>
        <v>9557.9339999999975</v>
      </c>
      <c r="I569" s="12">
        <f t="shared" si="90"/>
        <v>1915.8220000000003</v>
      </c>
      <c r="J569" s="12">
        <f t="shared" si="90"/>
        <v>843.63499999999999</v>
      </c>
      <c r="K569" s="12">
        <f t="shared" si="90"/>
        <v>2777.1909999999998</v>
      </c>
      <c r="L569" s="12">
        <f t="shared" si="90"/>
        <v>5419.2049999999999</v>
      </c>
      <c r="M569" s="31">
        <f t="shared" si="90"/>
        <v>145.251</v>
      </c>
      <c r="N569" s="37">
        <f t="shared" si="90"/>
        <v>671.42400000000009</v>
      </c>
      <c r="O569" s="37"/>
      <c r="P569" s="37"/>
    </row>
    <row r="570" spans="1:16" s="26" customFormat="1" ht="20.25">
      <c r="A570" s="21"/>
      <c r="B570" s="22">
        <v>37</v>
      </c>
      <c r="C570" s="23"/>
      <c r="D570" s="24" t="s">
        <v>80</v>
      </c>
      <c r="E570" s="88"/>
      <c r="F570" s="23"/>
      <c r="G570" s="30">
        <f>SUM(G571:G607)</f>
        <v>12587.602000000001</v>
      </c>
      <c r="H570" s="30">
        <f t="shared" ref="H570:N570" si="91">SUM(H571:H607)</f>
        <v>5869.6729999999989</v>
      </c>
      <c r="I570" s="30">
        <f t="shared" si="91"/>
        <v>1553.1420000000003</v>
      </c>
      <c r="J570" s="30">
        <f t="shared" si="91"/>
        <v>843.63499999999999</v>
      </c>
      <c r="K570" s="30">
        <f t="shared" si="91"/>
        <v>0</v>
      </c>
      <c r="L570" s="30">
        <f t="shared" si="91"/>
        <v>3831.817</v>
      </c>
      <c r="M570" s="30">
        <f t="shared" si="91"/>
        <v>35.770000000000003</v>
      </c>
      <c r="N570" s="30">
        <f t="shared" si="91"/>
        <v>453.56500000000005</v>
      </c>
      <c r="O570" s="38"/>
      <c r="P570" s="40"/>
    </row>
    <row r="571" spans="1:16" s="79" customFormat="1" ht="60.75" customHeight="1">
      <c r="A571" s="58">
        <f>A568+1</f>
        <v>535</v>
      </c>
      <c r="B571" s="58">
        <v>1</v>
      </c>
      <c r="C571" s="58">
        <v>116</v>
      </c>
      <c r="D571" s="59" t="s">
        <v>385</v>
      </c>
      <c r="E571" s="157" t="s">
        <v>44</v>
      </c>
      <c r="F571" s="161" t="s">
        <v>109</v>
      </c>
      <c r="G571" s="60">
        <v>299.83800000000002</v>
      </c>
      <c r="H571" s="60">
        <v>149.9</v>
      </c>
      <c r="I571" s="60">
        <v>88.438000000000002</v>
      </c>
      <c r="J571" s="60">
        <v>0</v>
      </c>
      <c r="K571" s="60">
        <v>0</v>
      </c>
      <c r="L571" s="60">
        <v>40</v>
      </c>
      <c r="M571" s="60">
        <v>0</v>
      </c>
      <c r="N571" s="60">
        <v>21.5</v>
      </c>
      <c r="O571" s="61">
        <v>20.511075981029755</v>
      </c>
      <c r="P571" s="162">
        <v>30.666666666666668</v>
      </c>
    </row>
    <row r="572" spans="1:16" s="79" customFormat="1" ht="60.75" customHeight="1">
      <c r="A572" s="58">
        <f>A571+1</f>
        <v>536</v>
      </c>
      <c r="B572" s="58">
        <f>B571+1</f>
        <v>2</v>
      </c>
      <c r="C572" s="58">
        <v>278</v>
      </c>
      <c r="D572" s="59" t="s">
        <v>381</v>
      </c>
      <c r="E572" s="157" t="s">
        <v>44</v>
      </c>
      <c r="F572" s="161" t="s">
        <v>382</v>
      </c>
      <c r="G572" s="60">
        <v>299.77800000000002</v>
      </c>
      <c r="H572" s="60">
        <v>149.80000000000001</v>
      </c>
      <c r="I572" s="60">
        <v>88.522999999999996</v>
      </c>
      <c r="J572" s="60">
        <v>0</v>
      </c>
      <c r="K572" s="60">
        <v>0</v>
      </c>
      <c r="L572" s="60">
        <v>40</v>
      </c>
      <c r="M572" s="60">
        <v>0</v>
      </c>
      <c r="N572" s="60">
        <v>21.454999999999998</v>
      </c>
      <c r="O572" s="61">
        <v>20.500170125893156</v>
      </c>
      <c r="P572" s="162">
        <v>32</v>
      </c>
    </row>
    <row r="573" spans="1:16" s="79" customFormat="1" ht="46.5" customHeight="1">
      <c r="A573" s="58">
        <f>A572+1</f>
        <v>537</v>
      </c>
      <c r="B573" s="58">
        <f>B572+1</f>
        <v>3</v>
      </c>
      <c r="C573" s="58">
        <v>638</v>
      </c>
      <c r="D573" s="59" t="s">
        <v>388</v>
      </c>
      <c r="E573" s="157" t="s">
        <v>44</v>
      </c>
      <c r="F573" s="161" t="s">
        <v>112</v>
      </c>
      <c r="G573" s="60">
        <v>299.99400000000003</v>
      </c>
      <c r="H573" s="60">
        <v>149</v>
      </c>
      <c r="I573" s="60">
        <v>89.494</v>
      </c>
      <c r="J573" s="60">
        <v>0</v>
      </c>
      <c r="K573" s="60">
        <v>0</v>
      </c>
      <c r="L573" s="60">
        <v>31.5</v>
      </c>
      <c r="M573" s="60">
        <v>0</v>
      </c>
      <c r="N573" s="60">
        <v>30</v>
      </c>
      <c r="O573" s="61">
        <v>20.500410008200163</v>
      </c>
      <c r="P573" s="162">
        <v>29.333333333333332</v>
      </c>
    </row>
    <row r="574" spans="1:16" s="57" customFormat="1" ht="56.25" customHeight="1">
      <c r="A574" s="58">
        <f t="shared" ref="A574:A607" si="92">A573+1</f>
        <v>538</v>
      </c>
      <c r="B574" s="58">
        <f t="shared" ref="B574:B583" si="93">B573+1</f>
        <v>4</v>
      </c>
      <c r="C574" s="58">
        <v>774</v>
      </c>
      <c r="D574" s="59" t="s">
        <v>386</v>
      </c>
      <c r="E574" s="157" t="s">
        <v>44</v>
      </c>
      <c r="F574" s="58" t="s">
        <v>387</v>
      </c>
      <c r="G574" s="60">
        <v>161.14400000000001</v>
      </c>
      <c r="H574" s="60">
        <v>80.5</v>
      </c>
      <c r="I574" s="60">
        <v>48.244</v>
      </c>
      <c r="J574" s="60">
        <v>0</v>
      </c>
      <c r="K574" s="60">
        <v>0</v>
      </c>
      <c r="L574" s="60">
        <v>32.4</v>
      </c>
      <c r="M574" s="60">
        <v>0</v>
      </c>
      <c r="N574" s="60">
        <v>0</v>
      </c>
      <c r="O574" s="61">
        <v>20.106240381273892</v>
      </c>
      <c r="P574" s="158">
        <v>29.666666666666668</v>
      </c>
    </row>
    <row r="575" spans="1:16" s="57" customFormat="1" ht="66" customHeight="1">
      <c r="A575" s="58">
        <f t="shared" si="92"/>
        <v>539</v>
      </c>
      <c r="B575" s="58">
        <f t="shared" si="93"/>
        <v>5</v>
      </c>
      <c r="C575" s="58">
        <v>1532</v>
      </c>
      <c r="D575" s="59" t="s">
        <v>383</v>
      </c>
      <c r="E575" s="157" t="s">
        <v>44</v>
      </c>
      <c r="F575" s="58" t="s">
        <v>110</v>
      </c>
      <c r="G575" s="60">
        <v>499.99400000000003</v>
      </c>
      <c r="H575" s="60">
        <v>200</v>
      </c>
      <c r="I575" s="60">
        <v>99.994</v>
      </c>
      <c r="J575" s="60">
        <v>0</v>
      </c>
      <c r="K575" s="60">
        <v>0</v>
      </c>
      <c r="L575" s="60">
        <v>200</v>
      </c>
      <c r="M575" s="60">
        <v>0</v>
      </c>
      <c r="N575" s="60">
        <v>0</v>
      </c>
      <c r="O575" s="61">
        <v>40.000480005760068</v>
      </c>
      <c r="P575" s="158">
        <v>32</v>
      </c>
    </row>
    <row r="576" spans="1:16" s="57" customFormat="1" ht="60" customHeight="1">
      <c r="A576" s="58">
        <f t="shared" si="92"/>
        <v>540</v>
      </c>
      <c r="B576" s="58">
        <f t="shared" si="93"/>
        <v>6</v>
      </c>
      <c r="C576" s="58">
        <v>2247</v>
      </c>
      <c r="D576" s="59" t="s">
        <v>384</v>
      </c>
      <c r="E576" s="157" t="s">
        <v>44</v>
      </c>
      <c r="F576" s="58" t="s">
        <v>111</v>
      </c>
      <c r="G576" s="60">
        <v>220</v>
      </c>
      <c r="H576" s="60">
        <v>110</v>
      </c>
      <c r="I576" s="60">
        <v>0</v>
      </c>
      <c r="J576" s="60">
        <v>0</v>
      </c>
      <c r="K576" s="60">
        <v>0</v>
      </c>
      <c r="L576" s="60">
        <v>110</v>
      </c>
      <c r="M576" s="60">
        <v>0</v>
      </c>
      <c r="N576" s="60">
        <v>0</v>
      </c>
      <c r="O576" s="61">
        <v>50</v>
      </c>
      <c r="P576" s="158">
        <v>31.666666666666668</v>
      </c>
    </row>
    <row r="577" spans="1:16" s="57" customFormat="1" ht="37.5">
      <c r="A577" s="58">
        <f t="shared" si="92"/>
        <v>541</v>
      </c>
      <c r="B577" s="58">
        <f t="shared" si="93"/>
        <v>7</v>
      </c>
      <c r="C577" s="58">
        <v>254</v>
      </c>
      <c r="D577" s="59" t="s">
        <v>694</v>
      </c>
      <c r="E577" s="157" t="s">
        <v>616</v>
      </c>
      <c r="F577" s="58" t="s">
        <v>695</v>
      </c>
      <c r="G577" s="60">
        <v>400</v>
      </c>
      <c r="H577" s="60">
        <v>200</v>
      </c>
      <c r="I577" s="60">
        <v>0</v>
      </c>
      <c r="J577" s="60">
        <v>119</v>
      </c>
      <c r="K577" s="60">
        <v>0</v>
      </c>
      <c r="L577" s="60">
        <v>40.5</v>
      </c>
      <c r="M577" s="60">
        <v>0</v>
      </c>
      <c r="N577" s="60">
        <v>40.5</v>
      </c>
      <c r="O577" s="61">
        <v>20.25</v>
      </c>
      <c r="P577" s="158">
        <v>29.666666666666668</v>
      </c>
    </row>
    <row r="578" spans="1:16" s="57" customFormat="1" ht="60" customHeight="1">
      <c r="A578" s="58">
        <f t="shared" si="92"/>
        <v>542</v>
      </c>
      <c r="B578" s="58">
        <f t="shared" si="93"/>
        <v>8</v>
      </c>
      <c r="C578" s="58">
        <v>794</v>
      </c>
      <c r="D578" s="59" t="s">
        <v>692</v>
      </c>
      <c r="E578" s="157" t="s">
        <v>616</v>
      </c>
      <c r="F578" s="58" t="s">
        <v>693</v>
      </c>
      <c r="G578" s="60">
        <v>399.98500000000001</v>
      </c>
      <c r="H578" s="60">
        <v>197</v>
      </c>
      <c r="I578" s="60">
        <v>0</v>
      </c>
      <c r="J578" s="60">
        <v>120.985</v>
      </c>
      <c r="K578" s="60">
        <v>0</v>
      </c>
      <c r="L578" s="60">
        <v>82</v>
      </c>
      <c r="M578" s="60">
        <v>0</v>
      </c>
      <c r="N578" s="60">
        <v>0</v>
      </c>
      <c r="O578" s="61">
        <v>20.500768778829208</v>
      </c>
      <c r="P578" s="158">
        <v>31</v>
      </c>
    </row>
    <row r="579" spans="1:16" s="57" customFormat="1" ht="60" customHeight="1">
      <c r="A579" s="58">
        <f t="shared" si="92"/>
        <v>543</v>
      </c>
      <c r="B579" s="58">
        <f t="shared" si="93"/>
        <v>9</v>
      </c>
      <c r="C579" s="58">
        <v>878</v>
      </c>
      <c r="D579" s="59" t="s">
        <v>691</v>
      </c>
      <c r="E579" s="157" t="s">
        <v>616</v>
      </c>
      <c r="F579" s="58" t="s">
        <v>111</v>
      </c>
      <c r="G579" s="60">
        <v>299.60399999999998</v>
      </c>
      <c r="H579" s="60">
        <v>149.60400000000001</v>
      </c>
      <c r="I579" s="60">
        <v>0</v>
      </c>
      <c r="J579" s="60">
        <v>0</v>
      </c>
      <c r="K579" s="60">
        <v>0</v>
      </c>
      <c r="L579" s="60">
        <v>150</v>
      </c>
      <c r="M579" s="60">
        <v>0</v>
      </c>
      <c r="N579" s="60">
        <v>0</v>
      </c>
      <c r="O579" s="61">
        <v>50.066087235150405</v>
      </c>
      <c r="P579" s="158">
        <v>31.333333333333332</v>
      </c>
    </row>
    <row r="580" spans="1:16" s="57" customFormat="1" ht="37.5">
      <c r="A580" s="58">
        <f t="shared" si="92"/>
        <v>544</v>
      </c>
      <c r="B580" s="58">
        <f t="shared" si="93"/>
        <v>10</v>
      </c>
      <c r="C580" s="58">
        <v>1333</v>
      </c>
      <c r="D580" s="59" t="s">
        <v>688</v>
      </c>
      <c r="E580" s="157" t="s">
        <v>616</v>
      </c>
      <c r="F580" s="58" t="s">
        <v>689</v>
      </c>
      <c r="G580" s="60">
        <v>394.47699999999998</v>
      </c>
      <c r="H580" s="60">
        <v>197</v>
      </c>
      <c r="I580" s="60">
        <v>85.301000000000002</v>
      </c>
      <c r="J580" s="60">
        <v>30</v>
      </c>
      <c r="K580" s="60">
        <v>0</v>
      </c>
      <c r="L580" s="60">
        <v>42</v>
      </c>
      <c r="M580" s="60">
        <v>0</v>
      </c>
      <c r="N580" s="60">
        <v>40.176000000000002</v>
      </c>
      <c r="O580" s="61">
        <v>20.831632769464381</v>
      </c>
      <c r="P580" s="158">
        <v>32.666666666666671</v>
      </c>
    </row>
    <row r="581" spans="1:16" s="57" customFormat="1" ht="63.75" customHeight="1">
      <c r="A581" s="58">
        <f t="shared" si="92"/>
        <v>545</v>
      </c>
      <c r="B581" s="58">
        <f t="shared" si="93"/>
        <v>11</v>
      </c>
      <c r="C581" s="58">
        <v>1374</v>
      </c>
      <c r="D581" s="59" t="s">
        <v>690</v>
      </c>
      <c r="E581" s="157" t="s">
        <v>616</v>
      </c>
      <c r="F581" s="58" t="s">
        <v>110</v>
      </c>
      <c r="G581" s="60">
        <v>399.95400000000001</v>
      </c>
      <c r="H581" s="60">
        <v>199.977</v>
      </c>
      <c r="I581" s="60">
        <v>0</v>
      </c>
      <c r="J581" s="60">
        <v>0</v>
      </c>
      <c r="K581" s="60">
        <v>0</v>
      </c>
      <c r="L581" s="60">
        <v>199.977</v>
      </c>
      <c r="M581" s="60">
        <v>0</v>
      </c>
      <c r="N581" s="60">
        <v>0</v>
      </c>
      <c r="O581" s="61">
        <v>50</v>
      </c>
      <c r="P581" s="158">
        <v>32</v>
      </c>
    </row>
    <row r="582" spans="1:16" s="69" customFormat="1" ht="57.75" customHeight="1">
      <c r="A582" s="58">
        <f t="shared" si="92"/>
        <v>546</v>
      </c>
      <c r="B582" s="58">
        <f t="shared" si="93"/>
        <v>12</v>
      </c>
      <c r="C582" s="80">
        <v>369</v>
      </c>
      <c r="D582" s="59" t="s">
        <v>813</v>
      </c>
      <c r="E582" s="157" t="s">
        <v>764</v>
      </c>
      <c r="F582" s="58" t="s">
        <v>382</v>
      </c>
      <c r="G582" s="81">
        <v>129.959</v>
      </c>
      <c r="H582" s="81">
        <v>62</v>
      </c>
      <c r="I582" s="81">
        <v>0</v>
      </c>
      <c r="J582" s="81">
        <v>37.959000000000003</v>
      </c>
      <c r="K582" s="81">
        <v>0</v>
      </c>
      <c r="L582" s="81">
        <v>30</v>
      </c>
      <c r="M582" s="81">
        <v>0</v>
      </c>
      <c r="N582" s="81">
        <v>0</v>
      </c>
      <c r="O582" s="159">
        <v>23.084203479558937</v>
      </c>
      <c r="P582" s="160">
        <v>29</v>
      </c>
    </row>
    <row r="583" spans="1:16" s="69" customFormat="1" ht="56.25">
      <c r="A583" s="58">
        <f t="shared" si="92"/>
        <v>547</v>
      </c>
      <c r="B583" s="58">
        <f t="shared" si="93"/>
        <v>13</v>
      </c>
      <c r="C583" s="80">
        <v>652</v>
      </c>
      <c r="D583" s="59" t="s">
        <v>812</v>
      </c>
      <c r="E583" s="157" t="s">
        <v>764</v>
      </c>
      <c r="F583" s="58" t="s">
        <v>397</v>
      </c>
      <c r="G583" s="81">
        <v>499.72</v>
      </c>
      <c r="H583" s="81">
        <v>200</v>
      </c>
      <c r="I583" s="81">
        <v>149.72</v>
      </c>
      <c r="J583" s="81">
        <v>0</v>
      </c>
      <c r="K583" s="81">
        <v>0</v>
      </c>
      <c r="L583" s="81">
        <v>150</v>
      </c>
      <c r="M583" s="81">
        <v>0</v>
      </c>
      <c r="N583" s="81">
        <v>0</v>
      </c>
      <c r="O583" s="159">
        <v>30.016809413271428</v>
      </c>
      <c r="P583" s="160">
        <v>29.666666666666668</v>
      </c>
    </row>
    <row r="584" spans="1:16" s="69" customFormat="1" ht="37.5">
      <c r="A584" s="58">
        <f t="shared" si="92"/>
        <v>548</v>
      </c>
      <c r="B584" s="58">
        <f t="shared" ref="B584:B607" si="94">B583+1</f>
        <v>14</v>
      </c>
      <c r="C584" s="80">
        <v>886</v>
      </c>
      <c r="D584" s="59" t="s">
        <v>814</v>
      </c>
      <c r="E584" s="157" t="s">
        <v>764</v>
      </c>
      <c r="F584" s="58" t="s">
        <v>815</v>
      </c>
      <c r="G584" s="81">
        <v>299.99900000000002</v>
      </c>
      <c r="H584" s="81">
        <v>149</v>
      </c>
      <c r="I584" s="81">
        <v>70.224999999999994</v>
      </c>
      <c r="J584" s="81">
        <v>15</v>
      </c>
      <c r="K584" s="81">
        <v>0</v>
      </c>
      <c r="L584" s="81">
        <v>39</v>
      </c>
      <c r="M584" s="81">
        <v>0</v>
      </c>
      <c r="N584" s="81">
        <v>26.774000000000001</v>
      </c>
      <c r="O584" s="159">
        <v>21.924739749132495</v>
      </c>
      <c r="P584" s="160">
        <v>28.333333333333332</v>
      </c>
    </row>
    <row r="585" spans="1:16" s="69" customFormat="1" ht="65.25" customHeight="1">
      <c r="A585" s="58">
        <f t="shared" si="92"/>
        <v>549</v>
      </c>
      <c r="B585" s="58">
        <f t="shared" si="94"/>
        <v>15</v>
      </c>
      <c r="C585" s="80">
        <v>1196</v>
      </c>
      <c r="D585" s="59" t="s">
        <v>810</v>
      </c>
      <c r="E585" s="157" t="s">
        <v>764</v>
      </c>
      <c r="F585" s="58" t="s">
        <v>397</v>
      </c>
      <c r="G585" s="81">
        <v>475.98700000000002</v>
      </c>
      <c r="H585" s="81">
        <v>200</v>
      </c>
      <c r="I585" s="81">
        <v>125.98699999999999</v>
      </c>
      <c r="J585" s="81">
        <v>0</v>
      </c>
      <c r="K585" s="81">
        <v>0</v>
      </c>
      <c r="L585" s="81">
        <v>150</v>
      </c>
      <c r="M585" s="81">
        <v>0</v>
      </c>
      <c r="N585" s="81">
        <v>0</v>
      </c>
      <c r="O585" s="159">
        <v>31.513465703895271</v>
      </c>
      <c r="P585" s="160">
        <v>31.333333333333332</v>
      </c>
    </row>
    <row r="586" spans="1:16" s="69" customFormat="1" ht="65.25" customHeight="1">
      <c r="A586" s="58">
        <f t="shared" si="92"/>
        <v>550</v>
      </c>
      <c r="B586" s="58">
        <f t="shared" si="94"/>
        <v>16</v>
      </c>
      <c r="C586" s="80">
        <v>1893</v>
      </c>
      <c r="D586" s="59" t="s">
        <v>811</v>
      </c>
      <c r="E586" s="157" t="s">
        <v>764</v>
      </c>
      <c r="F586" s="58" t="s">
        <v>110</v>
      </c>
      <c r="G586" s="81">
        <v>499.976</v>
      </c>
      <c r="H586" s="81">
        <v>200</v>
      </c>
      <c r="I586" s="81">
        <v>0</v>
      </c>
      <c r="J586" s="81">
        <v>99.975999999999999</v>
      </c>
      <c r="K586" s="81">
        <v>0</v>
      </c>
      <c r="L586" s="81">
        <v>200</v>
      </c>
      <c r="M586" s="81">
        <v>0</v>
      </c>
      <c r="N586" s="81">
        <v>0</v>
      </c>
      <c r="O586" s="159">
        <v>40.001920092164426</v>
      </c>
      <c r="P586" s="160">
        <v>30.666666666666668</v>
      </c>
    </row>
    <row r="587" spans="1:16" s="69" customFormat="1" ht="65.25" customHeight="1">
      <c r="A587" s="58">
        <f t="shared" si="92"/>
        <v>551</v>
      </c>
      <c r="B587" s="58">
        <f t="shared" si="94"/>
        <v>17</v>
      </c>
      <c r="C587" s="80">
        <v>11</v>
      </c>
      <c r="D587" s="59" t="s">
        <v>987</v>
      </c>
      <c r="E587" s="157" t="s">
        <v>876</v>
      </c>
      <c r="F587" s="58" t="s">
        <v>988</v>
      </c>
      <c r="G587" s="81">
        <v>299.95</v>
      </c>
      <c r="H587" s="81">
        <v>149.97499999999999</v>
      </c>
      <c r="I587" s="81">
        <v>0</v>
      </c>
      <c r="J587" s="81">
        <v>0</v>
      </c>
      <c r="K587" s="81">
        <v>0</v>
      </c>
      <c r="L587" s="81">
        <v>149.97499999999999</v>
      </c>
      <c r="M587" s="81">
        <v>0</v>
      </c>
      <c r="N587" s="81">
        <v>0</v>
      </c>
      <c r="O587" s="159">
        <v>50</v>
      </c>
      <c r="P587" s="160">
        <v>29.333333333333332</v>
      </c>
    </row>
    <row r="588" spans="1:16" s="69" customFormat="1" ht="65.25" customHeight="1">
      <c r="A588" s="58">
        <f t="shared" si="92"/>
        <v>552</v>
      </c>
      <c r="B588" s="58">
        <f t="shared" si="94"/>
        <v>18</v>
      </c>
      <c r="C588" s="80">
        <v>869</v>
      </c>
      <c r="D588" s="59" t="s">
        <v>982</v>
      </c>
      <c r="E588" s="157" t="s">
        <v>876</v>
      </c>
      <c r="F588" s="58" t="s">
        <v>110</v>
      </c>
      <c r="G588" s="81">
        <v>260.98099999999999</v>
      </c>
      <c r="H588" s="81">
        <v>130.17099999999999</v>
      </c>
      <c r="I588" s="81">
        <v>0</v>
      </c>
      <c r="J588" s="81">
        <v>0</v>
      </c>
      <c r="K588" s="81">
        <v>0</v>
      </c>
      <c r="L588" s="81">
        <v>130.81</v>
      </c>
      <c r="M588" s="81">
        <v>0</v>
      </c>
      <c r="N588" s="81">
        <v>0</v>
      </c>
      <c r="O588" s="159">
        <v>50.122422705101144</v>
      </c>
      <c r="P588" s="160">
        <v>30.666666666666668</v>
      </c>
    </row>
    <row r="589" spans="1:16" s="69" customFormat="1" ht="37.5">
      <c r="A589" s="58">
        <f t="shared" si="92"/>
        <v>553</v>
      </c>
      <c r="B589" s="58">
        <f t="shared" si="94"/>
        <v>19</v>
      </c>
      <c r="C589" s="80">
        <v>1220</v>
      </c>
      <c r="D589" s="59" t="s">
        <v>989</v>
      </c>
      <c r="E589" s="157" t="s">
        <v>876</v>
      </c>
      <c r="F589" s="58" t="s">
        <v>109</v>
      </c>
      <c r="G589" s="81">
        <v>299.99900000000002</v>
      </c>
      <c r="H589" s="81">
        <v>149.999</v>
      </c>
      <c r="I589" s="81">
        <v>77.834999999999994</v>
      </c>
      <c r="J589" s="81">
        <v>0</v>
      </c>
      <c r="K589" s="81">
        <v>0</v>
      </c>
      <c r="L589" s="81">
        <v>40</v>
      </c>
      <c r="M589" s="81">
        <v>0</v>
      </c>
      <c r="N589" s="81">
        <v>32.164999999999999</v>
      </c>
      <c r="O589" s="159">
        <v>24.055080183600609</v>
      </c>
      <c r="P589" s="160">
        <v>28.666666666666668</v>
      </c>
    </row>
    <row r="590" spans="1:16" s="69" customFormat="1" ht="37.5">
      <c r="A590" s="58">
        <f t="shared" si="92"/>
        <v>554</v>
      </c>
      <c r="B590" s="58">
        <f t="shared" si="94"/>
        <v>20</v>
      </c>
      <c r="C590" s="80">
        <v>1328</v>
      </c>
      <c r="D590" s="59" t="s">
        <v>990</v>
      </c>
      <c r="E590" s="157" t="s">
        <v>876</v>
      </c>
      <c r="F590" s="58" t="s">
        <v>991</v>
      </c>
      <c r="G590" s="81">
        <v>405.99900000000002</v>
      </c>
      <c r="H590" s="81">
        <v>198</v>
      </c>
      <c r="I590" s="81">
        <v>83.194999999999993</v>
      </c>
      <c r="J590" s="81">
        <v>30</v>
      </c>
      <c r="K590" s="81">
        <v>0</v>
      </c>
      <c r="L590" s="81">
        <v>50</v>
      </c>
      <c r="M590" s="81">
        <v>0</v>
      </c>
      <c r="N590" s="81">
        <v>44.804000000000002</v>
      </c>
      <c r="O590" s="159">
        <v>23.35079643053308</v>
      </c>
      <c r="P590" s="160">
        <v>28</v>
      </c>
    </row>
    <row r="591" spans="1:16" s="69" customFormat="1" ht="65.25" customHeight="1">
      <c r="A591" s="58">
        <f t="shared" si="92"/>
        <v>555</v>
      </c>
      <c r="B591" s="58">
        <f t="shared" si="94"/>
        <v>21</v>
      </c>
      <c r="C591" s="80">
        <v>1341</v>
      </c>
      <c r="D591" s="59" t="s">
        <v>984</v>
      </c>
      <c r="E591" s="157" t="s">
        <v>876</v>
      </c>
      <c r="F591" s="58" t="s">
        <v>985</v>
      </c>
      <c r="G591" s="81">
        <v>427.62200000000001</v>
      </c>
      <c r="H591" s="81">
        <v>200</v>
      </c>
      <c r="I591" s="81">
        <v>141.62200000000001</v>
      </c>
      <c r="J591" s="81">
        <v>0</v>
      </c>
      <c r="K591" s="81">
        <v>0</v>
      </c>
      <c r="L591" s="81">
        <v>43</v>
      </c>
      <c r="M591" s="81">
        <v>0</v>
      </c>
      <c r="N591" s="81">
        <v>43</v>
      </c>
      <c r="O591" s="159">
        <v>20.111219722091008</v>
      </c>
      <c r="P591" s="160">
        <v>30</v>
      </c>
    </row>
    <row r="592" spans="1:16" s="69" customFormat="1" ht="65.25" customHeight="1">
      <c r="A592" s="58">
        <f t="shared" si="92"/>
        <v>556</v>
      </c>
      <c r="B592" s="58">
        <f t="shared" si="94"/>
        <v>22</v>
      </c>
      <c r="C592" s="80">
        <v>2260</v>
      </c>
      <c r="D592" s="59" t="s">
        <v>983</v>
      </c>
      <c r="E592" s="157" t="s">
        <v>876</v>
      </c>
      <c r="F592" s="58" t="s">
        <v>111</v>
      </c>
      <c r="G592" s="81">
        <v>303.80399999999997</v>
      </c>
      <c r="H592" s="81">
        <v>151.804</v>
      </c>
      <c r="I592" s="81">
        <v>0</v>
      </c>
      <c r="J592" s="81">
        <v>0</v>
      </c>
      <c r="K592" s="81">
        <v>0</v>
      </c>
      <c r="L592" s="81">
        <v>152</v>
      </c>
      <c r="M592" s="81">
        <v>0</v>
      </c>
      <c r="N592" s="81">
        <v>0</v>
      </c>
      <c r="O592" s="159">
        <v>50.032257639794089</v>
      </c>
      <c r="P592" s="160">
        <v>30.666666666666668</v>
      </c>
    </row>
    <row r="593" spans="1:16" s="69" customFormat="1" ht="65.25" customHeight="1">
      <c r="A593" s="58">
        <f t="shared" si="92"/>
        <v>557</v>
      </c>
      <c r="B593" s="58">
        <f t="shared" si="94"/>
        <v>23</v>
      </c>
      <c r="C593" s="80">
        <v>2378</v>
      </c>
      <c r="D593" s="59" t="s">
        <v>986</v>
      </c>
      <c r="E593" s="157" t="s">
        <v>876</v>
      </c>
      <c r="F593" s="58" t="s">
        <v>112</v>
      </c>
      <c r="G593" s="81">
        <v>482.90899999999999</v>
      </c>
      <c r="H593" s="81">
        <v>200</v>
      </c>
      <c r="I593" s="81">
        <v>158.85900000000001</v>
      </c>
      <c r="J593" s="81">
        <v>0</v>
      </c>
      <c r="K593" s="81">
        <v>0</v>
      </c>
      <c r="L593" s="81">
        <v>62.024999999999999</v>
      </c>
      <c r="M593" s="81">
        <v>0</v>
      </c>
      <c r="N593" s="81">
        <v>62.024999999999999</v>
      </c>
      <c r="O593" s="159">
        <v>25.688069594892621</v>
      </c>
      <c r="P593" s="160">
        <v>29.666666666666668</v>
      </c>
    </row>
    <row r="594" spans="1:16" s="82" customFormat="1" ht="37.5">
      <c r="A594" s="58">
        <f t="shared" si="92"/>
        <v>558</v>
      </c>
      <c r="B594" s="58">
        <f t="shared" si="94"/>
        <v>24</v>
      </c>
      <c r="C594" s="80">
        <v>131</v>
      </c>
      <c r="D594" s="163" t="s">
        <v>1224</v>
      </c>
      <c r="E594" s="157" t="s">
        <v>1100</v>
      </c>
      <c r="F594" s="58" t="s">
        <v>1225</v>
      </c>
      <c r="G594" s="81">
        <v>200</v>
      </c>
      <c r="H594" s="81">
        <v>100</v>
      </c>
      <c r="I594" s="81">
        <v>0</v>
      </c>
      <c r="J594" s="81">
        <v>0</v>
      </c>
      <c r="K594" s="81">
        <v>0</v>
      </c>
      <c r="L594" s="81">
        <v>100</v>
      </c>
      <c r="M594" s="81">
        <v>0</v>
      </c>
      <c r="N594" s="81">
        <v>0</v>
      </c>
      <c r="O594" s="159">
        <v>50</v>
      </c>
      <c r="P594" s="160">
        <v>29.333333333333332</v>
      </c>
    </row>
    <row r="595" spans="1:16" s="82" customFormat="1" ht="37.5">
      <c r="A595" s="58">
        <f t="shared" si="92"/>
        <v>559</v>
      </c>
      <c r="B595" s="58">
        <f t="shared" si="94"/>
        <v>25</v>
      </c>
      <c r="C595" s="80">
        <v>367</v>
      </c>
      <c r="D595" s="163" t="s">
        <v>1226</v>
      </c>
      <c r="E595" s="157" t="s">
        <v>1100</v>
      </c>
      <c r="F595" s="58" t="s">
        <v>1225</v>
      </c>
      <c r="G595" s="81">
        <v>299.97399999999999</v>
      </c>
      <c r="H595" s="81">
        <v>149.98699999999999</v>
      </c>
      <c r="I595" s="81">
        <v>0</v>
      </c>
      <c r="J595" s="81">
        <v>0</v>
      </c>
      <c r="K595" s="81">
        <v>0</v>
      </c>
      <c r="L595" s="81">
        <v>149.98699999999999</v>
      </c>
      <c r="M595" s="81">
        <v>0</v>
      </c>
      <c r="N595" s="81">
        <v>0</v>
      </c>
      <c r="O595" s="159">
        <v>50</v>
      </c>
      <c r="P595" s="160">
        <v>31</v>
      </c>
    </row>
    <row r="596" spans="1:16" s="82" customFormat="1" ht="56.25">
      <c r="A596" s="58">
        <f t="shared" si="92"/>
        <v>560</v>
      </c>
      <c r="B596" s="58">
        <f t="shared" si="94"/>
        <v>26</v>
      </c>
      <c r="C596" s="80">
        <v>661</v>
      </c>
      <c r="D596" s="163" t="s">
        <v>1227</v>
      </c>
      <c r="E596" s="157" t="s">
        <v>1100</v>
      </c>
      <c r="F596" s="58" t="s">
        <v>988</v>
      </c>
      <c r="G596" s="81">
        <v>77.808000000000007</v>
      </c>
      <c r="H596" s="81">
        <v>38.904000000000003</v>
      </c>
      <c r="I596" s="81">
        <v>0</v>
      </c>
      <c r="J596" s="81">
        <v>0</v>
      </c>
      <c r="K596" s="81">
        <v>0</v>
      </c>
      <c r="L596" s="81">
        <v>38.904000000000003</v>
      </c>
      <c r="M596" s="81">
        <v>0</v>
      </c>
      <c r="N596" s="81">
        <v>0</v>
      </c>
      <c r="O596" s="159">
        <v>50</v>
      </c>
      <c r="P596" s="160">
        <v>30.333333333333332</v>
      </c>
    </row>
    <row r="597" spans="1:16" s="82" customFormat="1" ht="56.25">
      <c r="A597" s="58">
        <f t="shared" si="92"/>
        <v>561</v>
      </c>
      <c r="B597" s="58">
        <f t="shared" si="94"/>
        <v>27</v>
      </c>
      <c r="C597" s="80">
        <v>876</v>
      </c>
      <c r="D597" s="163" t="s">
        <v>1228</v>
      </c>
      <c r="E597" s="157" t="s">
        <v>1100</v>
      </c>
      <c r="F597" s="58" t="s">
        <v>1229</v>
      </c>
      <c r="G597" s="81">
        <v>429.99599999999998</v>
      </c>
      <c r="H597" s="81">
        <v>200</v>
      </c>
      <c r="I597" s="81">
        <v>50</v>
      </c>
      <c r="J597" s="81">
        <v>79.995999999999995</v>
      </c>
      <c r="K597" s="81">
        <v>0</v>
      </c>
      <c r="L597" s="81">
        <v>100</v>
      </c>
      <c r="M597" s="81">
        <v>0</v>
      </c>
      <c r="N597" s="81">
        <v>0</v>
      </c>
      <c r="O597" s="159">
        <v>23.256030288653847</v>
      </c>
      <c r="P597" s="160">
        <v>31</v>
      </c>
    </row>
    <row r="598" spans="1:16" s="82" customFormat="1" ht="63.75" customHeight="1">
      <c r="A598" s="58">
        <f t="shared" si="92"/>
        <v>562</v>
      </c>
      <c r="B598" s="58">
        <f t="shared" si="94"/>
        <v>28</v>
      </c>
      <c r="C598" s="80">
        <v>1366</v>
      </c>
      <c r="D598" s="163" t="s">
        <v>1230</v>
      </c>
      <c r="E598" s="157" t="s">
        <v>1100</v>
      </c>
      <c r="F598" s="58" t="s">
        <v>109</v>
      </c>
      <c r="G598" s="81">
        <v>399.995</v>
      </c>
      <c r="H598" s="81">
        <v>199.995</v>
      </c>
      <c r="I598" s="81">
        <v>117.236</v>
      </c>
      <c r="J598" s="81">
        <v>0</v>
      </c>
      <c r="K598" s="81">
        <v>0</v>
      </c>
      <c r="L598" s="81">
        <v>50</v>
      </c>
      <c r="M598" s="81">
        <v>0</v>
      </c>
      <c r="N598" s="81">
        <v>32.764000000000003</v>
      </c>
      <c r="O598" s="159">
        <v>20.691258640733011</v>
      </c>
      <c r="P598" s="160">
        <v>29.333333333333332</v>
      </c>
    </row>
    <row r="599" spans="1:16" s="82" customFormat="1" ht="56.25">
      <c r="A599" s="58">
        <f t="shared" si="92"/>
        <v>563</v>
      </c>
      <c r="B599" s="58">
        <f t="shared" si="94"/>
        <v>29</v>
      </c>
      <c r="C599" s="80">
        <v>1372</v>
      </c>
      <c r="D599" s="163" t="s">
        <v>1231</v>
      </c>
      <c r="E599" s="157" t="s">
        <v>1100</v>
      </c>
      <c r="F599" s="58" t="s">
        <v>110</v>
      </c>
      <c r="G599" s="81">
        <v>499.98</v>
      </c>
      <c r="H599" s="81">
        <v>200</v>
      </c>
      <c r="I599" s="81">
        <v>0</v>
      </c>
      <c r="J599" s="81">
        <v>0</v>
      </c>
      <c r="K599" s="81">
        <v>0</v>
      </c>
      <c r="L599" s="81">
        <v>299.98</v>
      </c>
      <c r="M599" s="81">
        <v>0</v>
      </c>
      <c r="N599" s="81">
        <v>0</v>
      </c>
      <c r="O599" s="159">
        <v>59.99839993599744</v>
      </c>
      <c r="P599" s="160">
        <v>31</v>
      </c>
    </row>
    <row r="600" spans="1:16" s="82" customFormat="1" ht="62.25" customHeight="1">
      <c r="A600" s="58">
        <f t="shared" si="92"/>
        <v>564</v>
      </c>
      <c r="B600" s="58">
        <f t="shared" si="94"/>
        <v>30</v>
      </c>
      <c r="C600" s="80">
        <v>1709</v>
      </c>
      <c r="D600" s="163" t="s">
        <v>1232</v>
      </c>
      <c r="E600" s="157" t="s">
        <v>1100</v>
      </c>
      <c r="F600" s="58" t="s">
        <v>110</v>
      </c>
      <c r="G600" s="81">
        <v>499.822</v>
      </c>
      <c r="H600" s="81">
        <v>200</v>
      </c>
      <c r="I600" s="81">
        <v>0</v>
      </c>
      <c r="J600" s="81">
        <v>99.822000000000003</v>
      </c>
      <c r="K600" s="81">
        <v>0</v>
      </c>
      <c r="L600" s="81">
        <v>200</v>
      </c>
      <c r="M600" s="81">
        <v>0</v>
      </c>
      <c r="N600" s="81">
        <v>0</v>
      </c>
      <c r="O600" s="159">
        <v>40.014245071245362</v>
      </c>
      <c r="P600" s="160">
        <v>29.666666666666668</v>
      </c>
    </row>
    <row r="601" spans="1:16" s="82" customFormat="1" ht="56.25">
      <c r="A601" s="58">
        <f t="shared" si="92"/>
        <v>565</v>
      </c>
      <c r="B601" s="58">
        <f t="shared" si="94"/>
        <v>31</v>
      </c>
      <c r="C601" s="80">
        <v>1883</v>
      </c>
      <c r="D601" s="163" t="s">
        <v>1233</v>
      </c>
      <c r="E601" s="157" t="s">
        <v>1100</v>
      </c>
      <c r="F601" s="58" t="s">
        <v>1234</v>
      </c>
      <c r="G601" s="81">
        <v>299.983</v>
      </c>
      <c r="H601" s="81">
        <v>149</v>
      </c>
      <c r="I601" s="81">
        <v>0</v>
      </c>
      <c r="J601" s="81">
        <f>15+70.983</f>
        <v>85.983000000000004</v>
      </c>
      <c r="K601" s="81">
        <v>0</v>
      </c>
      <c r="L601" s="81">
        <v>0</v>
      </c>
      <c r="M601" s="81">
        <v>35.770000000000003</v>
      </c>
      <c r="N601" s="81">
        <v>29.23</v>
      </c>
      <c r="O601" s="159">
        <v>21.667894514022461</v>
      </c>
      <c r="P601" s="160">
        <v>29.666666666666668</v>
      </c>
    </row>
    <row r="602" spans="1:16" s="82" customFormat="1" ht="56.25">
      <c r="A602" s="58">
        <f t="shared" si="92"/>
        <v>566</v>
      </c>
      <c r="B602" s="58">
        <f t="shared" si="94"/>
        <v>32</v>
      </c>
      <c r="C602" s="80">
        <v>2269</v>
      </c>
      <c r="D602" s="163" t="s">
        <v>1235</v>
      </c>
      <c r="E602" s="157" t="s">
        <v>1100</v>
      </c>
      <c r="F602" s="58" t="s">
        <v>111</v>
      </c>
      <c r="G602" s="81">
        <v>344.142</v>
      </c>
      <c r="H602" s="81">
        <v>172.071</v>
      </c>
      <c r="I602" s="81">
        <v>0</v>
      </c>
      <c r="J602" s="81">
        <v>0</v>
      </c>
      <c r="K602" s="81">
        <v>0</v>
      </c>
      <c r="L602" s="81">
        <v>172.071</v>
      </c>
      <c r="M602" s="81">
        <v>0</v>
      </c>
      <c r="N602" s="81">
        <v>0</v>
      </c>
      <c r="O602" s="159">
        <v>50</v>
      </c>
      <c r="P602" s="160">
        <v>30.666666666666668</v>
      </c>
    </row>
    <row r="603" spans="1:16" s="82" customFormat="1" ht="67.5" customHeight="1">
      <c r="A603" s="58">
        <f t="shared" si="92"/>
        <v>567</v>
      </c>
      <c r="B603" s="58">
        <f t="shared" si="94"/>
        <v>33</v>
      </c>
      <c r="C603" s="80">
        <v>2358</v>
      </c>
      <c r="D603" s="163" t="s">
        <v>1236</v>
      </c>
      <c r="E603" s="157" t="s">
        <v>1100</v>
      </c>
      <c r="F603" s="58" t="s">
        <v>110</v>
      </c>
      <c r="G603" s="81">
        <v>499.91399999999999</v>
      </c>
      <c r="H603" s="81">
        <v>200</v>
      </c>
      <c r="I603" s="81">
        <v>0</v>
      </c>
      <c r="J603" s="81">
        <v>99.914000000000001</v>
      </c>
      <c r="K603" s="81">
        <v>0</v>
      </c>
      <c r="L603" s="81">
        <v>200</v>
      </c>
      <c r="M603" s="81">
        <v>0</v>
      </c>
      <c r="N603" s="81">
        <v>0</v>
      </c>
      <c r="O603" s="159">
        <v>40.006881183563578</v>
      </c>
      <c r="P603" s="160">
        <v>31</v>
      </c>
    </row>
    <row r="604" spans="1:16" s="82" customFormat="1" ht="75">
      <c r="A604" s="58">
        <f t="shared" si="92"/>
        <v>568</v>
      </c>
      <c r="B604" s="58">
        <f t="shared" si="94"/>
        <v>34</v>
      </c>
      <c r="C604" s="80">
        <v>2402</v>
      </c>
      <c r="D604" s="163" t="s">
        <v>1237</v>
      </c>
      <c r="E604" s="157" t="s">
        <v>1100</v>
      </c>
      <c r="F604" s="58" t="s">
        <v>397</v>
      </c>
      <c r="G604" s="81">
        <v>273.64100000000002</v>
      </c>
      <c r="H604" s="81">
        <v>136</v>
      </c>
      <c r="I604" s="81">
        <v>78.468999999999994</v>
      </c>
      <c r="J604" s="81">
        <v>0</v>
      </c>
      <c r="K604" s="81">
        <v>0</v>
      </c>
      <c r="L604" s="81">
        <v>30</v>
      </c>
      <c r="M604" s="81">
        <v>0</v>
      </c>
      <c r="N604" s="81">
        <v>29.172000000000001</v>
      </c>
      <c r="O604" s="159">
        <v>21.623952550970063</v>
      </c>
      <c r="P604" s="160">
        <v>30.333333333333332</v>
      </c>
    </row>
    <row r="605" spans="1:16" s="82" customFormat="1" ht="37.5">
      <c r="A605" s="58">
        <f t="shared" si="92"/>
        <v>569</v>
      </c>
      <c r="B605" s="58">
        <f t="shared" si="94"/>
        <v>35</v>
      </c>
      <c r="C605" s="80">
        <v>2570</v>
      </c>
      <c r="D605" s="163" t="s">
        <v>1238</v>
      </c>
      <c r="E605" s="157" t="s">
        <v>1100</v>
      </c>
      <c r="F605" s="58" t="s">
        <v>693</v>
      </c>
      <c r="G605" s="81">
        <v>100.699</v>
      </c>
      <c r="H605" s="81">
        <v>50</v>
      </c>
      <c r="I605" s="81">
        <v>0</v>
      </c>
      <c r="J605" s="81">
        <v>25</v>
      </c>
      <c r="K605" s="81">
        <v>0</v>
      </c>
      <c r="L605" s="81">
        <v>25.699000000000002</v>
      </c>
      <c r="M605" s="81">
        <v>0</v>
      </c>
      <c r="N605" s="81">
        <v>0</v>
      </c>
      <c r="O605" s="159">
        <v>25.520610929602082</v>
      </c>
      <c r="P605" s="160">
        <v>31</v>
      </c>
    </row>
    <row r="606" spans="1:16" s="79" customFormat="1" ht="37.5">
      <c r="A606" s="58">
        <f t="shared" si="92"/>
        <v>570</v>
      </c>
      <c r="B606" s="58">
        <f t="shared" si="94"/>
        <v>36</v>
      </c>
      <c r="C606" s="58">
        <v>128</v>
      </c>
      <c r="D606" s="59" t="s">
        <v>1536</v>
      </c>
      <c r="E606" s="157" t="s">
        <v>1441</v>
      </c>
      <c r="F606" s="58" t="s">
        <v>1225</v>
      </c>
      <c r="G606" s="60">
        <v>299.97699999999998</v>
      </c>
      <c r="H606" s="60">
        <v>149.988</v>
      </c>
      <c r="I606" s="60">
        <v>0</v>
      </c>
      <c r="J606" s="60">
        <v>0</v>
      </c>
      <c r="K606" s="60">
        <v>0</v>
      </c>
      <c r="L606" s="60">
        <v>149.989</v>
      </c>
      <c r="M606" s="60">
        <v>0</v>
      </c>
      <c r="N606" s="60">
        <v>0</v>
      </c>
      <c r="O606" s="61">
        <v>50.000166679445435</v>
      </c>
      <c r="P606" s="158">
        <v>28.666666666666668</v>
      </c>
    </row>
    <row r="607" spans="1:16" s="79" customFormat="1" ht="60" customHeight="1">
      <c r="A607" s="58">
        <f t="shared" si="92"/>
        <v>571</v>
      </c>
      <c r="B607" s="58">
        <f t="shared" si="94"/>
        <v>37</v>
      </c>
      <c r="C607" s="58">
        <v>2274</v>
      </c>
      <c r="D607" s="59" t="s">
        <v>1537</v>
      </c>
      <c r="E607" s="157" t="s">
        <v>1441</v>
      </c>
      <c r="F607" s="58" t="s">
        <v>111</v>
      </c>
      <c r="G607" s="60">
        <v>299.99799999999999</v>
      </c>
      <c r="H607" s="60">
        <v>149.99799999999999</v>
      </c>
      <c r="I607" s="60">
        <v>0</v>
      </c>
      <c r="J607" s="60">
        <v>0</v>
      </c>
      <c r="K607" s="60">
        <v>0</v>
      </c>
      <c r="L607" s="60">
        <v>150</v>
      </c>
      <c r="M607" s="60">
        <v>0</v>
      </c>
      <c r="N607" s="60">
        <v>0</v>
      </c>
      <c r="O607" s="61">
        <v>50.000333335555567</v>
      </c>
      <c r="P607" s="158">
        <v>28.333333333333332</v>
      </c>
    </row>
    <row r="608" spans="1:16" s="19" customFormat="1" ht="20.25">
      <c r="A608" s="65"/>
      <c r="B608" s="27">
        <v>7</v>
      </c>
      <c r="C608" s="17"/>
      <c r="D608" s="20" t="s">
        <v>34</v>
      </c>
      <c r="E608" s="89"/>
      <c r="F608" s="18"/>
      <c r="G608" s="28">
        <f t="shared" ref="G608:N608" si="95">SUM(G609:G615)</f>
        <v>3298.5049999999997</v>
      </c>
      <c r="H608" s="28">
        <f t="shared" si="95"/>
        <v>1376.5</v>
      </c>
      <c r="I608" s="28">
        <f t="shared" si="95"/>
        <v>0</v>
      </c>
      <c r="J608" s="28">
        <f t="shared" si="95"/>
        <v>0</v>
      </c>
      <c r="K608" s="28">
        <f t="shared" si="95"/>
        <v>1241.0650000000001</v>
      </c>
      <c r="L608" s="28">
        <f t="shared" si="95"/>
        <v>556.20000000000005</v>
      </c>
      <c r="M608" s="28">
        <f t="shared" si="95"/>
        <v>0</v>
      </c>
      <c r="N608" s="28">
        <f t="shared" si="95"/>
        <v>124.74000000000001</v>
      </c>
      <c r="O608" s="36"/>
      <c r="P608" s="36"/>
    </row>
    <row r="609" spans="1:16" s="79" customFormat="1" ht="60" customHeight="1">
      <c r="A609" s="58">
        <f>A607+1</f>
        <v>572</v>
      </c>
      <c r="B609" s="58">
        <v>1</v>
      </c>
      <c r="C609" s="58">
        <v>442</v>
      </c>
      <c r="D609" s="59" t="s">
        <v>389</v>
      </c>
      <c r="E609" s="157" t="s">
        <v>44</v>
      </c>
      <c r="F609" s="58" t="s">
        <v>390</v>
      </c>
      <c r="G609" s="60">
        <v>491.947</v>
      </c>
      <c r="H609" s="60">
        <v>200</v>
      </c>
      <c r="I609" s="60">
        <v>0</v>
      </c>
      <c r="J609" s="60">
        <v>0</v>
      </c>
      <c r="K609" s="60">
        <v>190.99600000000001</v>
      </c>
      <c r="L609" s="60">
        <v>65.144999999999996</v>
      </c>
      <c r="M609" s="60">
        <v>0</v>
      </c>
      <c r="N609" s="60">
        <v>35.805999999999997</v>
      </c>
      <c r="O609" s="61">
        <v>20.520706498870812</v>
      </c>
      <c r="P609" s="158">
        <v>29.833333333333332</v>
      </c>
    </row>
    <row r="610" spans="1:16" s="79" customFormat="1" ht="60" customHeight="1">
      <c r="A610" s="58">
        <f t="shared" ref="A610:B615" si="96">A609+1</f>
        <v>573</v>
      </c>
      <c r="B610" s="58">
        <f t="shared" si="96"/>
        <v>2</v>
      </c>
      <c r="C610" s="58">
        <v>897</v>
      </c>
      <c r="D610" s="59" t="s">
        <v>391</v>
      </c>
      <c r="E610" s="157" t="s">
        <v>44</v>
      </c>
      <c r="F610" s="58" t="s">
        <v>392</v>
      </c>
      <c r="G610" s="60">
        <v>463.09699999999998</v>
      </c>
      <c r="H610" s="60">
        <v>200</v>
      </c>
      <c r="I610" s="60">
        <v>0</v>
      </c>
      <c r="J610" s="60">
        <v>0</v>
      </c>
      <c r="K610" s="60">
        <v>166.12</v>
      </c>
      <c r="L610" s="60">
        <v>68</v>
      </c>
      <c r="M610" s="60">
        <v>0</v>
      </c>
      <c r="N610" s="60">
        <v>28.977</v>
      </c>
      <c r="O610" s="61">
        <v>20.940969170605726</v>
      </c>
      <c r="P610" s="158">
        <v>28.833333333333332</v>
      </c>
    </row>
    <row r="611" spans="1:16" s="79" customFormat="1" ht="60" customHeight="1">
      <c r="A611" s="58">
        <f t="shared" si="96"/>
        <v>574</v>
      </c>
      <c r="B611" s="58">
        <f t="shared" si="96"/>
        <v>3</v>
      </c>
      <c r="C611" s="58">
        <v>1350</v>
      </c>
      <c r="D611" s="59" t="s">
        <v>393</v>
      </c>
      <c r="E611" s="157" t="s">
        <v>44</v>
      </c>
      <c r="F611" s="58" t="s">
        <v>394</v>
      </c>
      <c r="G611" s="60">
        <v>353</v>
      </c>
      <c r="H611" s="60">
        <v>176.5</v>
      </c>
      <c r="I611" s="60">
        <v>0</v>
      </c>
      <c r="J611" s="60">
        <v>0</v>
      </c>
      <c r="K611" s="60">
        <v>102.5</v>
      </c>
      <c r="L611" s="60">
        <v>74</v>
      </c>
      <c r="M611" s="60">
        <v>0</v>
      </c>
      <c r="N611" s="60">
        <v>0</v>
      </c>
      <c r="O611" s="61">
        <v>20.963172804532579</v>
      </c>
      <c r="P611" s="158">
        <v>28.833333333333332</v>
      </c>
    </row>
    <row r="612" spans="1:16" s="79" customFormat="1" ht="60" customHeight="1">
      <c r="A612" s="58">
        <f t="shared" ref="A612:B612" si="97">A611+1</f>
        <v>575</v>
      </c>
      <c r="B612" s="58">
        <f t="shared" si="97"/>
        <v>4</v>
      </c>
      <c r="C612" s="58">
        <v>969</v>
      </c>
      <c r="D612" s="59" t="s">
        <v>1715</v>
      </c>
      <c r="E612" s="157" t="s">
        <v>44</v>
      </c>
      <c r="F612" s="58" t="s">
        <v>394</v>
      </c>
      <c r="G612" s="60">
        <v>497.22699999999998</v>
      </c>
      <c r="H612" s="60">
        <v>200</v>
      </c>
      <c r="I612" s="60">
        <v>0</v>
      </c>
      <c r="J612" s="60">
        <v>0</v>
      </c>
      <c r="K612" s="60">
        <v>196.215</v>
      </c>
      <c r="L612" s="60">
        <v>90</v>
      </c>
      <c r="M612" s="60">
        <v>0</v>
      </c>
      <c r="N612" s="60">
        <v>11.012</v>
      </c>
      <c r="O612" s="61">
        <f t="shared" ref="O612" si="98">(L612+M612+N612)/G612*100</f>
        <v>20.315067363598519</v>
      </c>
      <c r="P612" s="158">
        <v>28.167000000000002</v>
      </c>
    </row>
    <row r="613" spans="1:16" s="79" customFormat="1" ht="60" customHeight="1">
      <c r="A613" s="58">
        <f t="shared" ref="A613:B613" si="99">A612+1</f>
        <v>576</v>
      </c>
      <c r="B613" s="58">
        <f t="shared" si="99"/>
        <v>5</v>
      </c>
      <c r="C613" s="58">
        <v>650</v>
      </c>
      <c r="D613" s="59" t="s">
        <v>696</v>
      </c>
      <c r="E613" s="157" t="s">
        <v>616</v>
      </c>
      <c r="F613" s="58" t="s">
        <v>390</v>
      </c>
      <c r="G613" s="60">
        <v>499.94400000000002</v>
      </c>
      <c r="H613" s="60">
        <v>200</v>
      </c>
      <c r="I613" s="60">
        <v>0</v>
      </c>
      <c r="J613" s="60">
        <v>0</v>
      </c>
      <c r="K613" s="60">
        <v>195</v>
      </c>
      <c r="L613" s="60">
        <v>84.855000000000004</v>
      </c>
      <c r="M613" s="60">
        <v>0</v>
      </c>
      <c r="N613" s="60">
        <v>20.088999999999999</v>
      </c>
      <c r="O613" s="61">
        <f>(L613+M613+N613)/G613*100</f>
        <v>20.991151008912997</v>
      </c>
      <c r="P613" s="158" t="e">
        <f>#REF!+#REF!</f>
        <v>#REF!</v>
      </c>
    </row>
    <row r="614" spans="1:16" s="79" customFormat="1" ht="60" customHeight="1">
      <c r="A614" s="58">
        <f t="shared" si="96"/>
        <v>577</v>
      </c>
      <c r="B614" s="58">
        <f t="shared" si="96"/>
        <v>6</v>
      </c>
      <c r="C614" s="58">
        <v>1354</v>
      </c>
      <c r="D614" s="59" t="s">
        <v>816</v>
      </c>
      <c r="E614" s="157" t="s">
        <v>764</v>
      </c>
      <c r="F614" s="58" t="s">
        <v>817</v>
      </c>
      <c r="G614" s="60">
        <v>499.85700000000003</v>
      </c>
      <c r="H614" s="60">
        <v>200</v>
      </c>
      <c r="I614" s="60">
        <v>0</v>
      </c>
      <c r="J614" s="60">
        <v>0</v>
      </c>
      <c r="K614" s="60">
        <v>195.857</v>
      </c>
      <c r="L614" s="60">
        <v>104</v>
      </c>
      <c r="M614" s="60">
        <v>0</v>
      </c>
      <c r="N614" s="60">
        <v>0</v>
      </c>
      <c r="O614" s="61">
        <f>(N614+M614+L614)/G614*100</f>
        <v>20.805950501843526</v>
      </c>
      <c r="P614" s="158" t="e">
        <f>#REF!+#REF!</f>
        <v>#REF!</v>
      </c>
    </row>
    <row r="615" spans="1:16" s="79" customFormat="1" ht="60" customHeight="1">
      <c r="A615" s="58">
        <f t="shared" si="96"/>
        <v>578</v>
      </c>
      <c r="B615" s="58">
        <f t="shared" si="96"/>
        <v>7</v>
      </c>
      <c r="C615" s="58">
        <v>690</v>
      </c>
      <c r="D615" s="59" t="s">
        <v>1239</v>
      </c>
      <c r="E615" s="157" t="s">
        <v>1100</v>
      </c>
      <c r="F615" s="58" t="s">
        <v>394</v>
      </c>
      <c r="G615" s="60">
        <v>493.43299999999999</v>
      </c>
      <c r="H615" s="60">
        <v>200</v>
      </c>
      <c r="I615" s="60">
        <v>0</v>
      </c>
      <c r="J615" s="60">
        <v>0</v>
      </c>
      <c r="K615" s="60">
        <v>194.37700000000001</v>
      </c>
      <c r="L615" s="60">
        <v>70.2</v>
      </c>
      <c r="M615" s="60">
        <v>0</v>
      </c>
      <c r="N615" s="60">
        <v>28.856000000000002</v>
      </c>
      <c r="O615" s="61">
        <f>(L615+M615+N615)/G615*100</f>
        <v>20.074863253977746</v>
      </c>
      <c r="P615" s="158" t="e">
        <f>#REF!+#REF!</f>
        <v>#REF!</v>
      </c>
    </row>
    <row r="616" spans="1:16" s="19" customFormat="1" ht="20.25">
      <c r="A616" s="66"/>
      <c r="B616" s="70">
        <v>13</v>
      </c>
      <c r="C616" s="71"/>
      <c r="D616" s="72" t="s">
        <v>113</v>
      </c>
      <c r="E616" s="90"/>
      <c r="F616" s="73"/>
      <c r="G616" s="74">
        <f>SUM(G617:G629)</f>
        <v>5444.3550000000014</v>
      </c>
      <c r="H616" s="74">
        <f t="shared" ref="H616:N616" si="100">SUM(H617:H629)</f>
        <v>2311.7609999999995</v>
      </c>
      <c r="I616" s="74">
        <f t="shared" si="100"/>
        <v>362.68</v>
      </c>
      <c r="J616" s="74">
        <f t="shared" si="100"/>
        <v>0</v>
      </c>
      <c r="K616" s="74">
        <f t="shared" si="100"/>
        <v>1536.126</v>
      </c>
      <c r="L616" s="74">
        <f t="shared" si="100"/>
        <v>1031.1880000000001</v>
      </c>
      <c r="M616" s="74">
        <f t="shared" si="100"/>
        <v>109.48099999999999</v>
      </c>
      <c r="N616" s="74">
        <f t="shared" si="100"/>
        <v>93.119</v>
      </c>
      <c r="O616" s="75"/>
      <c r="P616" s="75"/>
    </row>
    <row r="617" spans="1:16" s="79" customFormat="1" ht="48" customHeight="1">
      <c r="A617" s="58">
        <f>A615+1</f>
        <v>579</v>
      </c>
      <c r="B617" s="58">
        <v>1</v>
      </c>
      <c r="C617" s="58">
        <v>2486</v>
      </c>
      <c r="D617" s="59" t="s">
        <v>395</v>
      </c>
      <c r="E617" s="157" t="s">
        <v>44</v>
      </c>
      <c r="F617" s="58" t="s">
        <v>114</v>
      </c>
      <c r="G617" s="60">
        <v>105.456</v>
      </c>
      <c r="H617" s="60">
        <v>52.7</v>
      </c>
      <c r="I617" s="60">
        <v>31.556000000000001</v>
      </c>
      <c r="J617" s="60">
        <v>0</v>
      </c>
      <c r="K617" s="60">
        <v>0</v>
      </c>
      <c r="L617" s="60">
        <v>10.6</v>
      </c>
      <c r="M617" s="60">
        <v>0</v>
      </c>
      <c r="N617" s="60">
        <v>10.6</v>
      </c>
      <c r="O617" s="61">
        <f>(L617+M617+N617)/G617*100</f>
        <v>20.103170990744953</v>
      </c>
      <c r="P617" s="158" t="e">
        <f>#REF!+#REF!</f>
        <v>#REF!</v>
      </c>
    </row>
    <row r="618" spans="1:16" s="79" customFormat="1" ht="60" customHeight="1">
      <c r="A618" s="58">
        <f>A617+1</f>
        <v>580</v>
      </c>
      <c r="B618" s="58">
        <f>B617+1</f>
        <v>2</v>
      </c>
      <c r="C618" s="58">
        <v>2547</v>
      </c>
      <c r="D618" s="59" t="s">
        <v>396</v>
      </c>
      <c r="E618" s="157" t="s">
        <v>44</v>
      </c>
      <c r="F618" s="58" t="s">
        <v>397</v>
      </c>
      <c r="G618" s="60">
        <v>499.72199999999998</v>
      </c>
      <c r="H618" s="60">
        <v>199.72200000000001</v>
      </c>
      <c r="I618" s="60">
        <v>0</v>
      </c>
      <c r="J618" s="60">
        <v>0</v>
      </c>
      <c r="K618" s="60">
        <v>195</v>
      </c>
      <c r="L618" s="60">
        <v>105</v>
      </c>
      <c r="M618" s="60">
        <v>0</v>
      </c>
      <c r="N618" s="60">
        <v>0</v>
      </c>
      <c r="O618" s="61">
        <f>(L618+M618+N618)/G618*100</f>
        <v>21.011682495467483</v>
      </c>
      <c r="P618" s="158" t="e">
        <f>#REF!+#REF!</f>
        <v>#REF!</v>
      </c>
    </row>
    <row r="619" spans="1:16" s="79" customFormat="1" ht="48" customHeight="1">
      <c r="A619" s="58">
        <f>A618+1</f>
        <v>581</v>
      </c>
      <c r="B619" s="58">
        <f>B618+1</f>
        <v>3</v>
      </c>
      <c r="C619" s="58">
        <v>2528</v>
      </c>
      <c r="D619" s="59" t="s">
        <v>818</v>
      </c>
      <c r="E619" s="157" t="s">
        <v>764</v>
      </c>
      <c r="F619" s="58" t="s">
        <v>397</v>
      </c>
      <c r="G619" s="60">
        <v>497.48099999999999</v>
      </c>
      <c r="H619" s="60">
        <v>199.48099999999999</v>
      </c>
      <c r="I619" s="60">
        <v>0</v>
      </c>
      <c r="J619" s="60">
        <v>0</v>
      </c>
      <c r="K619" s="60">
        <v>193</v>
      </c>
      <c r="L619" s="60">
        <v>105</v>
      </c>
      <c r="M619" s="60">
        <v>0</v>
      </c>
      <c r="N619" s="60">
        <v>0</v>
      </c>
      <c r="O619" s="61">
        <f>(N619+M619+L619)/G619*100</f>
        <v>21.106333709227087</v>
      </c>
      <c r="P619" s="158" t="e">
        <f>#REF!+#REF!</f>
        <v>#REF!</v>
      </c>
    </row>
    <row r="620" spans="1:16" s="79" customFormat="1" ht="60" customHeight="1">
      <c r="A620" s="58">
        <f t="shared" ref="A620:A629" si="101">A619+1</f>
        <v>582</v>
      </c>
      <c r="B620" s="58">
        <f t="shared" ref="B620:B629" si="102">B619+1</f>
        <v>4</v>
      </c>
      <c r="C620" s="58">
        <v>2572</v>
      </c>
      <c r="D620" s="59" t="s">
        <v>992</v>
      </c>
      <c r="E620" s="157" t="s">
        <v>876</v>
      </c>
      <c r="F620" s="58" t="s">
        <v>397</v>
      </c>
      <c r="G620" s="60">
        <v>499.80799999999999</v>
      </c>
      <c r="H620" s="60">
        <v>199.80799999999999</v>
      </c>
      <c r="I620" s="60">
        <v>0</v>
      </c>
      <c r="J620" s="60">
        <v>0</v>
      </c>
      <c r="K620" s="60">
        <v>195</v>
      </c>
      <c r="L620" s="60">
        <v>105</v>
      </c>
      <c r="M620" s="60">
        <v>0</v>
      </c>
      <c r="N620" s="60">
        <v>0</v>
      </c>
      <c r="O620" s="61">
        <v>21.008067097765544</v>
      </c>
      <c r="P620" s="158">
        <v>28.666666666666668</v>
      </c>
    </row>
    <row r="621" spans="1:16" s="79" customFormat="1" ht="44.25" customHeight="1">
      <c r="A621" s="58">
        <f t="shared" si="101"/>
        <v>583</v>
      </c>
      <c r="B621" s="58">
        <f t="shared" si="102"/>
        <v>5</v>
      </c>
      <c r="C621" s="58">
        <v>2593</v>
      </c>
      <c r="D621" s="59" t="s">
        <v>993</v>
      </c>
      <c r="E621" s="157" t="s">
        <v>876</v>
      </c>
      <c r="F621" s="58" t="s">
        <v>994</v>
      </c>
      <c r="G621" s="60">
        <v>468.30399999999997</v>
      </c>
      <c r="H621" s="60">
        <v>200</v>
      </c>
      <c r="I621" s="60">
        <v>79.480999999999995</v>
      </c>
      <c r="J621" s="60">
        <v>0</v>
      </c>
      <c r="K621" s="60">
        <v>0</v>
      </c>
      <c r="L621" s="60">
        <v>95</v>
      </c>
      <c r="M621" s="60">
        <v>79.480999999999995</v>
      </c>
      <c r="N621" s="60">
        <v>14.342000000000001</v>
      </c>
      <c r="O621" s="61">
        <v>40.320603710410332</v>
      </c>
      <c r="P621" s="158">
        <v>27.333333333333332</v>
      </c>
    </row>
    <row r="622" spans="1:16" s="82" customFormat="1" ht="60" customHeight="1">
      <c r="A622" s="58">
        <f t="shared" si="101"/>
        <v>584</v>
      </c>
      <c r="B622" s="58">
        <f t="shared" si="102"/>
        <v>6</v>
      </c>
      <c r="C622" s="80">
        <v>765</v>
      </c>
      <c r="D622" s="163" t="s">
        <v>1240</v>
      </c>
      <c r="E622" s="157" t="s">
        <v>1100</v>
      </c>
      <c r="F622" s="58" t="s">
        <v>114</v>
      </c>
      <c r="G622" s="81">
        <v>122.813</v>
      </c>
      <c r="H622" s="81">
        <v>61.4</v>
      </c>
      <c r="I622" s="81">
        <v>36.237000000000002</v>
      </c>
      <c r="J622" s="81">
        <v>0</v>
      </c>
      <c r="K622" s="81">
        <v>0</v>
      </c>
      <c r="L622" s="81">
        <v>12.587999999999999</v>
      </c>
      <c r="M622" s="81">
        <v>0</v>
      </c>
      <c r="N622" s="81">
        <v>12.587999999999999</v>
      </c>
      <c r="O622" s="159">
        <v>20.499458526377499</v>
      </c>
      <c r="P622" s="160">
        <v>30</v>
      </c>
    </row>
    <row r="623" spans="1:16" s="82" customFormat="1" ht="37.5">
      <c r="A623" s="58">
        <f t="shared" si="101"/>
        <v>585</v>
      </c>
      <c r="B623" s="58">
        <f t="shared" si="102"/>
        <v>7</v>
      </c>
      <c r="C623" s="80">
        <v>2000</v>
      </c>
      <c r="D623" s="163" t="s">
        <v>1241</v>
      </c>
      <c r="E623" s="157" t="s">
        <v>1100</v>
      </c>
      <c r="F623" s="58" t="s">
        <v>731</v>
      </c>
      <c r="G623" s="81">
        <v>399.58800000000002</v>
      </c>
      <c r="H623" s="81">
        <v>199.79400000000001</v>
      </c>
      <c r="I623" s="81">
        <v>0</v>
      </c>
      <c r="J623" s="81">
        <v>0</v>
      </c>
      <c r="K623" s="81">
        <v>111.794</v>
      </c>
      <c r="L623" s="81">
        <v>88</v>
      </c>
      <c r="M623" s="81">
        <v>0</v>
      </c>
      <c r="N623" s="81">
        <v>0</v>
      </c>
      <c r="O623" s="159">
        <v>22.022683363864779</v>
      </c>
      <c r="P623" s="160">
        <v>28.333333333333332</v>
      </c>
    </row>
    <row r="624" spans="1:16" s="82" customFormat="1" ht="39.75" customHeight="1">
      <c r="A624" s="58">
        <f t="shared" si="101"/>
        <v>586</v>
      </c>
      <c r="B624" s="58">
        <f t="shared" si="102"/>
        <v>8</v>
      </c>
      <c r="C624" s="80">
        <v>2114</v>
      </c>
      <c r="D624" s="163" t="s">
        <v>1242</v>
      </c>
      <c r="E624" s="157" t="s">
        <v>1100</v>
      </c>
      <c r="F624" s="58" t="s">
        <v>397</v>
      </c>
      <c r="G624" s="81">
        <v>496.8</v>
      </c>
      <c r="H624" s="81">
        <v>200</v>
      </c>
      <c r="I624" s="81">
        <v>98.4</v>
      </c>
      <c r="J624" s="81">
        <v>0</v>
      </c>
      <c r="K624" s="81">
        <v>98.4</v>
      </c>
      <c r="L624" s="81">
        <v>100</v>
      </c>
      <c r="M624" s="81">
        <v>0</v>
      </c>
      <c r="N624" s="81">
        <v>0</v>
      </c>
      <c r="O624" s="159">
        <v>20.128824476650564</v>
      </c>
      <c r="P624" s="160">
        <v>28.333333333333332</v>
      </c>
    </row>
    <row r="625" spans="1:16" s="82" customFormat="1" ht="40.5" customHeight="1">
      <c r="A625" s="58">
        <f t="shared" si="101"/>
        <v>587</v>
      </c>
      <c r="B625" s="58">
        <f t="shared" si="102"/>
        <v>9</v>
      </c>
      <c r="C625" s="80">
        <v>2367</v>
      </c>
      <c r="D625" s="163" t="s">
        <v>1243</v>
      </c>
      <c r="E625" s="157" t="s">
        <v>1100</v>
      </c>
      <c r="F625" s="58" t="s">
        <v>1244</v>
      </c>
      <c r="G625" s="81">
        <v>466.42899999999997</v>
      </c>
      <c r="H625" s="81">
        <v>199.429</v>
      </c>
      <c r="I625" s="81">
        <v>0</v>
      </c>
      <c r="J625" s="81">
        <v>0</v>
      </c>
      <c r="K625" s="81">
        <v>168.93199999999999</v>
      </c>
      <c r="L625" s="81">
        <v>75</v>
      </c>
      <c r="M625" s="81">
        <v>0</v>
      </c>
      <c r="N625" s="81">
        <v>23.068000000000001</v>
      </c>
      <c r="O625" s="159">
        <v>21.025279302959294</v>
      </c>
      <c r="P625" s="160">
        <v>29.333333333333332</v>
      </c>
    </row>
    <row r="626" spans="1:16" s="82" customFormat="1" ht="37.5">
      <c r="A626" s="58">
        <f t="shared" si="101"/>
        <v>588</v>
      </c>
      <c r="B626" s="58">
        <f t="shared" si="102"/>
        <v>10</v>
      </c>
      <c r="C626" s="80">
        <v>2395</v>
      </c>
      <c r="D626" s="163" t="s">
        <v>1245</v>
      </c>
      <c r="E626" s="157" t="s">
        <v>1100</v>
      </c>
      <c r="F626" s="58" t="s">
        <v>1246</v>
      </c>
      <c r="G626" s="81">
        <v>399.52699999999999</v>
      </c>
      <c r="H626" s="81">
        <v>200</v>
      </c>
      <c r="I626" s="81">
        <v>117.006</v>
      </c>
      <c r="J626" s="81">
        <v>0</v>
      </c>
      <c r="K626" s="81">
        <v>0</v>
      </c>
      <c r="L626" s="81">
        <v>20</v>
      </c>
      <c r="M626" s="81">
        <v>30</v>
      </c>
      <c r="N626" s="81">
        <v>32.521000000000001</v>
      </c>
      <c r="O626" s="159">
        <v>20.65467415218496</v>
      </c>
      <c r="P626" s="160">
        <v>28.666666666666668</v>
      </c>
    </row>
    <row r="627" spans="1:16" s="82" customFormat="1" ht="58.5" customHeight="1">
      <c r="A627" s="58">
        <f t="shared" si="101"/>
        <v>589</v>
      </c>
      <c r="B627" s="58">
        <f t="shared" si="102"/>
        <v>11</v>
      </c>
      <c r="C627" s="80">
        <v>2561</v>
      </c>
      <c r="D627" s="163" t="s">
        <v>1247</v>
      </c>
      <c r="E627" s="157" t="s">
        <v>1100</v>
      </c>
      <c r="F627" s="58" t="s">
        <v>397</v>
      </c>
      <c r="G627" s="81">
        <v>499.90800000000002</v>
      </c>
      <c r="H627" s="81">
        <v>199.90799999999999</v>
      </c>
      <c r="I627" s="81">
        <v>0</v>
      </c>
      <c r="J627" s="81">
        <v>0</v>
      </c>
      <c r="K627" s="81">
        <v>195</v>
      </c>
      <c r="L627" s="81">
        <v>105</v>
      </c>
      <c r="M627" s="81">
        <v>0</v>
      </c>
      <c r="N627" s="81">
        <v>0</v>
      </c>
      <c r="O627" s="159">
        <v>21.003864711106843</v>
      </c>
      <c r="P627" s="160">
        <v>29.666666666666668</v>
      </c>
    </row>
    <row r="628" spans="1:16" s="82" customFormat="1" ht="37.5">
      <c r="A628" s="58">
        <f t="shared" si="101"/>
        <v>590</v>
      </c>
      <c r="B628" s="58">
        <f t="shared" si="102"/>
        <v>12</v>
      </c>
      <c r="C628" s="80">
        <v>2583</v>
      </c>
      <c r="D628" s="163" t="s">
        <v>1248</v>
      </c>
      <c r="E628" s="157" t="s">
        <v>1100</v>
      </c>
      <c r="F628" s="58" t="s">
        <v>941</v>
      </c>
      <c r="G628" s="81">
        <v>499.904</v>
      </c>
      <c r="H628" s="81">
        <v>199.904</v>
      </c>
      <c r="I628" s="81">
        <v>0</v>
      </c>
      <c r="J628" s="81">
        <v>0</v>
      </c>
      <c r="K628" s="81">
        <v>195</v>
      </c>
      <c r="L628" s="81">
        <v>105</v>
      </c>
      <c r="M628" s="81">
        <v>0</v>
      </c>
      <c r="N628" s="81">
        <v>0</v>
      </c>
      <c r="O628" s="159">
        <v>21.004032774292664</v>
      </c>
      <c r="P628" s="160">
        <v>30.333333333333332</v>
      </c>
    </row>
    <row r="629" spans="1:16" s="82" customFormat="1" ht="79.5" customHeight="1">
      <c r="A629" s="58">
        <f t="shared" si="101"/>
        <v>591</v>
      </c>
      <c r="B629" s="58">
        <f t="shared" si="102"/>
        <v>13</v>
      </c>
      <c r="C629" s="80">
        <v>2595</v>
      </c>
      <c r="D629" s="163" t="s">
        <v>1249</v>
      </c>
      <c r="E629" s="157" t="s">
        <v>1100</v>
      </c>
      <c r="F629" s="58" t="s">
        <v>397</v>
      </c>
      <c r="G629" s="81">
        <v>488.61500000000001</v>
      </c>
      <c r="H629" s="81">
        <v>199.61500000000001</v>
      </c>
      <c r="I629" s="81">
        <v>0</v>
      </c>
      <c r="J629" s="81">
        <v>0</v>
      </c>
      <c r="K629" s="81">
        <v>184</v>
      </c>
      <c r="L629" s="81">
        <v>105</v>
      </c>
      <c r="M629" s="81">
        <v>0</v>
      </c>
      <c r="N629" s="81">
        <v>0</v>
      </c>
      <c r="O629" s="159">
        <v>21.48931162571759</v>
      </c>
      <c r="P629" s="160">
        <v>30</v>
      </c>
    </row>
    <row r="630" spans="1:16" s="11" customFormat="1" ht="20.25">
      <c r="A630" s="10"/>
      <c r="B630" s="13">
        <f>B631+B676+B682</f>
        <v>52</v>
      </c>
      <c r="C630" s="5"/>
      <c r="D630" s="9" t="s">
        <v>115</v>
      </c>
      <c r="E630" s="87"/>
      <c r="F630" s="5"/>
      <c r="G630" s="12">
        <f t="shared" ref="G630:N630" si="103">G631+G676+G682</f>
        <v>15853.335999999996</v>
      </c>
      <c r="H630" s="12">
        <f t="shared" si="103"/>
        <v>7285.21</v>
      </c>
      <c r="I630" s="12">
        <f t="shared" si="103"/>
        <v>3514.0189999999998</v>
      </c>
      <c r="J630" s="12">
        <f t="shared" si="103"/>
        <v>1200.9370000000001</v>
      </c>
      <c r="K630" s="12">
        <f t="shared" si="103"/>
        <v>541.74900000000002</v>
      </c>
      <c r="L630" s="12">
        <f t="shared" si="103"/>
        <v>1418.2779999999998</v>
      </c>
      <c r="M630" s="31">
        <f t="shared" si="103"/>
        <v>774.02799999999991</v>
      </c>
      <c r="N630" s="37">
        <f t="shared" si="103"/>
        <v>801.15000000000009</v>
      </c>
      <c r="O630" s="37"/>
      <c r="P630" s="37"/>
    </row>
    <row r="631" spans="1:16" s="26" customFormat="1" ht="20.25">
      <c r="A631" s="21"/>
      <c r="B631" s="22">
        <v>44</v>
      </c>
      <c r="C631" s="23"/>
      <c r="D631" s="24" t="s">
        <v>80</v>
      </c>
      <c r="E631" s="88"/>
      <c r="F631" s="23"/>
      <c r="G631" s="30">
        <f>SUM(G632:G675)</f>
        <v>13619.815999999995</v>
      </c>
      <c r="H631" s="30">
        <f t="shared" ref="H631:N631" si="104">SUM(H632:H675)</f>
        <v>6226.0559999999996</v>
      </c>
      <c r="I631" s="30">
        <f t="shared" si="104"/>
        <v>3514.0189999999998</v>
      </c>
      <c r="J631" s="30">
        <f t="shared" si="104"/>
        <v>1200.9370000000001</v>
      </c>
      <c r="K631" s="30">
        <f t="shared" si="104"/>
        <v>0</v>
      </c>
      <c r="L631" s="30">
        <f t="shared" si="104"/>
        <v>1250.2779999999998</v>
      </c>
      <c r="M631" s="30">
        <f t="shared" si="104"/>
        <v>676.37199999999996</v>
      </c>
      <c r="N631" s="30">
        <f t="shared" si="104"/>
        <v>752.15400000000011</v>
      </c>
      <c r="O631" s="38"/>
      <c r="P631" s="38"/>
    </row>
    <row r="632" spans="1:16" s="82" customFormat="1" ht="66.75" customHeight="1">
      <c r="A632" s="58">
        <f>A629+1</f>
        <v>592</v>
      </c>
      <c r="B632" s="58">
        <v>1</v>
      </c>
      <c r="C632" s="80">
        <v>729</v>
      </c>
      <c r="D632" s="163" t="s">
        <v>404</v>
      </c>
      <c r="E632" s="157" t="s">
        <v>44</v>
      </c>
      <c r="F632" s="58" t="s">
        <v>121</v>
      </c>
      <c r="G632" s="81">
        <v>162.96700000000001</v>
      </c>
      <c r="H632" s="81">
        <v>64.772000000000006</v>
      </c>
      <c r="I632" s="81">
        <v>64.772000000000006</v>
      </c>
      <c r="J632" s="81">
        <v>0</v>
      </c>
      <c r="K632" s="81">
        <v>0</v>
      </c>
      <c r="L632" s="81">
        <v>10.5</v>
      </c>
      <c r="M632" s="81">
        <v>8.65</v>
      </c>
      <c r="N632" s="81">
        <v>14.273</v>
      </c>
      <c r="O632" s="159">
        <v>20.509060116465296</v>
      </c>
      <c r="P632" s="160">
        <v>30.333333333333332</v>
      </c>
    </row>
    <row r="633" spans="1:16" s="82" customFormat="1" ht="37.5">
      <c r="A633" s="58">
        <f>A632+1</f>
        <v>593</v>
      </c>
      <c r="B633" s="58">
        <f>B632+1</f>
        <v>2</v>
      </c>
      <c r="C633" s="80">
        <v>913</v>
      </c>
      <c r="D633" s="163" t="s">
        <v>405</v>
      </c>
      <c r="E633" s="157" t="s">
        <v>44</v>
      </c>
      <c r="F633" s="58" t="s">
        <v>406</v>
      </c>
      <c r="G633" s="81">
        <v>499.81799999999998</v>
      </c>
      <c r="H633" s="81">
        <v>199.43199999999999</v>
      </c>
      <c r="I633" s="81">
        <v>189</v>
      </c>
      <c r="J633" s="81">
        <v>0</v>
      </c>
      <c r="K633" s="81">
        <v>0</v>
      </c>
      <c r="L633" s="81">
        <v>20</v>
      </c>
      <c r="M633" s="81">
        <v>41.436</v>
      </c>
      <c r="N633" s="81">
        <v>49.95</v>
      </c>
      <c r="O633" s="159">
        <v>22.285311853514681</v>
      </c>
      <c r="P633" s="160">
        <v>30.333333333333332</v>
      </c>
    </row>
    <row r="634" spans="1:16" s="82" customFormat="1" ht="37.5">
      <c r="A634" s="58">
        <f>A633+1</f>
        <v>594</v>
      </c>
      <c r="B634" s="58">
        <f>B633+1</f>
        <v>3</v>
      </c>
      <c r="C634" s="80">
        <v>918</v>
      </c>
      <c r="D634" s="163" t="s">
        <v>400</v>
      </c>
      <c r="E634" s="157" t="s">
        <v>44</v>
      </c>
      <c r="F634" s="58" t="s">
        <v>119</v>
      </c>
      <c r="G634" s="81">
        <v>299.97699999999998</v>
      </c>
      <c r="H634" s="81">
        <v>135</v>
      </c>
      <c r="I634" s="81">
        <v>97.477999999999994</v>
      </c>
      <c r="J634" s="81">
        <v>0</v>
      </c>
      <c r="K634" s="81">
        <v>0</v>
      </c>
      <c r="L634" s="81">
        <v>0</v>
      </c>
      <c r="M634" s="81">
        <v>37</v>
      </c>
      <c r="N634" s="81">
        <v>30.498999999999999</v>
      </c>
      <c r="O634" s="159">
        <v>22.501391773369292</v>
      </c>
      <c r="P634" s="160">
        <v>31.666666666666668</v>
      </c>
    </row>
    <row r="635" spans="1:16" s="82" customFormat="1" ht="72" customHeight="1">
      <c r="A635" s="58">
        <f t="shared" ref="A635:A675" si="105">A634+1</f>
        <v>595</v>
      </c>
      <c r="B635" s="58">
        <f>B634+1</f>
        <v>4</v>
      </c>
      <c r="C635" s="80">
        <v>934</v>
      </c>
      <c r="D635" s="163" t="s">
        <v>401</v>
      </c>
      <c r="E635" s="157" t="s">
        <v>44</v>
      </c>
      <c r="F635" s="58" t="s">
        <v>120</v>
      </c>
      <c r="G635" s="81">
        <v>250.298</v>
      </c>
      <c r="H635" s="81">
        <v>125.149</v>
      </c>
      <c r="I635" s="81">
        <v>73.343000000000004</v>
      </c>
      <c r="J635" s="81">
        <v>0</v>
      </c>
      <c r="K635" s="81">
        <v>0</v>
      </c>
      <c r="L635" s="81">
        <v>7</v>
      </c>
      <c r="M635" s="81">
        <v>24.75</v>
      </c>
      <c r="N635" s="81">
        <v>20.056000000000001</v>
      </c>
      <c r="O635" s="159">
        <v>20.697728307857034</v>
      </c>
      <c r="P635" s="160">
        <v>31</v>
      </c>
    </row>
    <row r="636" spans="1:16" s="82" customFormat="1" ht="37.5">
      <c r="A636" s="58">
        <f t="shared" si="105"/>
        <v>596</v>
      </c>
      <c r="B636" s="58">
        <f t="shared" ref="B636:B675" si="106">B635+1</f>
        <v>5</v>
      </c>
      <c r="C636" s="80">
        <v>1009</v>
      </c>
      <c r="D636" s="163" t="s">
        <v>1659</v>
      </c>
      <c r="E636" s="157" t="s">
        <v>44</v>
      </c>
      <c r="F636" s="58" t="s">
        <v>126</v>
      </c>
      <c r="G636" s="81">
        <v>240</v>
      </c>
      <c r="H636" s="81">
        <v>92.555999999999997</v>
      </c>
      <c r="I636" s="81">
        <v>90</v>
      </c>
      <c r="J636" s="81">
        <v>5</v>
      </c>
      <c r="K636" s="81">
        <v>0</v>
      </c>
      <c r="L636" s="81">
        <v>0</v>
      </c>
      <c r="M636" s="81">
        <v>28</v>
      </c>
      <c r="N636" s="81">
        <v>24.443999999999999</v>
      </c>
      <c r="O636" s="159">
        <v>21.851666666666667</v>
      </c>
      <c r="P636" s="158">
        <v>30.333333333333332</v>
      </c>
    </row>
    <row r="637" spans="1:16" s="82" customFormat="1" ht="77.25" customHeight="1">
      <c r="A637" s="58">
        <f t="shared" si="105"/>
        <v>597</v>
      </c>
      <c r="B637" s="58">
        <f t="shared" si="106"/>
        <v>6</v>
      </c>
      <c r="C637" s="80">
        <v>1026</v>
      </c>
      <c r="D637" s="163" t="s">
        <v>402</v>
      </c>
      <c r="E637" s="157" t="s">
        <v>44</v>
      </c>
      <c r="F637" s="58" t="s">
        <v>117</v>
      </c>
      <c r="G637" s="81">
        <v>299.90600000000001</v>
      </c>
      <c r="H637" s="81">
        <v>129.166</v>
      </c>
      <c r="I637" s="81">
        <v>50</v>
      </c>
      <c r="J637" s="81">
        <v>50</v>
      </c>
      <c r="K637" s="81">
        <v>0</v>
      </c>
      <c r="L637" s="81">
        <v>5</v>
      </c>
      <c r="M637" s="81">
        <v>38.759</v>
      </c>
      <c r="N637" s="81">
        <v>26.981000000000002</v>
      </c>
      <c r="O637" s="159">
        <v>23.587390715757607</v>
      </c>
      <c r="P637" s="160">
        <v>31</v>
      </c>
    </row>
    <row r="638" spans="1:16" s="82" customFormat="1" ht="64.5" customHeight="1">
      <c r="A638" s="58">
        <f t="shared" si="105"/>
        <v>598</v>
      </c>
      <c r="B638" s="58">
        <f t="shared" si="106"/>
        <v>7</v>
      </c>
      <c r="C638" s="80">
        <v>1083</v>
      </c>
      <c r="D638" s="163" t="s">
        <v>408</v>
      </c>
      <c r="E638" s="157" t="s">
        <v>44</v>
      </c>
      <c r="F638" s="58" t="s">
        <v>116</v>
      </c>
      <c r="G638" s="81">
        <v>399.99799999999999</v>
      </c>
      <c r="H638" s="81">
        <v>192.988</v>
      </c>
      <c r="I638" s="81">
        <v>131</v>
      </c>
      <c r="J638" s="81">
        <v>0</v>
      </c>
      <c r="K638" s="81">
        <v>0</v>
      </c>
      <c r="L638" s="81">
        <v>30</v>
      </c>
      <c r="M638" s="81">
        <v>23.7</v>
      </c>
      <c r="N638" s="81">
        <v>22.31</v>
      </c>
      <c r="O638" s="159">
        <v>19.002595012975064</v>
      </c>
      <c r="P638" s="160">
        <v>30</v>
      </c>
    </row>
    <row r="639" spans="1:16" s="82" customFormat="1" ht="80.25" customHeight="1">
      <c r="A639" s="58">
        <f t="shared" si="105"/>
        <v>599</v>
      </c>
      <c r="B639" s="58">
        <f t="shared" si="106"/>
        <v>8</v>
      </c>
      <c r="C639" s="80">
        <v>1092</v>
      </c>
      <c r="D639" s="163" t="s">
        <v>409</v>
      </c>
      <c r="E639" s="157" t="s">
        <v>44</v>
      </c>
      <c r="F639" s="58" t="s">
        <v>125</v>
      </c>
      <c r="G639" s="81">
        <v>125</v>
      </c>
      <c r="H639" s="81">
        <v>60</v>
      </c>
      <c r="I639" s="81">
        <v>38.668999999999997</v>
      </c>
      <c r="J639" s="81">
        <v>0</v>
      </c>
      <c r="K639" s="81">
        <v>0</v>
      </c>
      <c r="L639" s="81">
        <v>0</v>
      </c>
      <c r="M639" s="81">
        <v>20.6</v>
      </c>
      <c r="N639" s="81">
        <v>5.7309999999999999</v>
      </c>
      <c r="O639" s="159">
        <v>21.064800000000002</v>
      </c>
      <c r="P639" s="160">
        <v>30</v>
      </c>
    </row>
    <row r="640" spans="1:16" s="82" customFormat="1" ht="58.5" customHeight="1">
      <c r="A640" s="58">
        <f t="shared" si="105"/>
        <v>600</v>
      </c>
      <c r="B640" s="58">
        <f t="shared" si="106"/>
        <v>9</v>
      </c>
      <c r="C640" s="80">
        <v>1321</v>
      </c>
      <c r="D640" s="163" t="s">
        <v>413</v>
      </c>
      <c r="E640" s="157" t="s">
        <v>44</v>
      </c>
      <c r="F640" s="58" t="s">
        <v>414</v>
      </c>
      <c r="G640" s="81">
        <v>299.423</v>
      </c>
      <c r="H640" s="81">
        <v>145</v>
      </c>
      <c r="I640" s="81">
        <v>69.986000000000004</v>
      </c>
      <c r="J640" s="81">
        <v>10</v>
      </c>
      <c r="K640" s="81">
        <v>0</v>
      </c>
      <c r="L640" s="81">
        <v>55</v>
      </c>
      <c r="M640" s="81">
        <v>7.4550000000000001</v>
      </c>
      <c r="N640" s="81">
        <v>11.981999999999999</v>
      </c>
      <c r="O640" s="159">
        <v>24.860147684045646</v>
      </c>
      <c r="P640" s="160">
        <v>29</v>
      </c>
    </row>
    <row r="641" spans="1:16" s="82" customFormat="1" ht="69.75" customHeight="1">
      <c r="A641" s="58">
        <f t="shared" si="105"/>
        <v>601</v>
      </c>
      <c r="B641" s="58">
        <f t="shared" si="106"/>
        <v>10</v>
      </c>
      <c r="C641" s="80">
        <v>1343</v>
      </c>
      <c r="D641" s="163" t="s">
        <v>410</v>
      </c>
      <c r="E641" s="157" t="s">
        <v>44</v>
      </c>
      <c r="F641" s="58" t="s">
        <v>411</v>
      </c>
      <c r="G641" s="81">
        <v>299.95299999999997</v>
      </c>
      <c r="H641" s="81">
        <v>143.953</v>
      </c>
      <c r="I641" s="81">
        <v>95.2</v>
      </c>
      <c r="J641" s="81">
        <v>0</v>
      </c>
      <c r="K641" s="81">
        <v>0</v>
      </c>
      <c r="L641" s="81">
        <v>12</v>
      </c>
      <c r="M641" s="81">
        <v>19.018000000000001</v>
      </c>
      <c r="N641" s="81">
        <v>29.782</v>
      </c>
      <c r="O641" s="159">
        <v>20.269842275289797</v>
      </c>
      <c r="P641" s="160">
        <v>30</v>
      </c>
    </row>
    <row r="642" spans="1:16" s="82" customFormat="1" ht="37.5">
      <c r="A642" s="58">
        <f t="shared" si="105"/>
        <v>602</v>
      </c>
      <c r="B642" s="58">
        <f t="shared" si="106"/>
        <v>11</v>
      </c>
      <c r="C642" s="80">
        <v>1549</v>
      </c>
      <c r="D642" s="163" t="s">
        <v>398</v>
      </c>
      <c r="E642" s="157" t="s">
        <v>44</v>
      </c>
      <c r="F642" s="58" t="s">
        <v>122</v>
      </c>
      <c r="G642" s="81">
        <v>247.47399999999999</v>
      </c>
      <c r="H642" s="81">
        <v>100</v>
      </c>
      <c r="I642" s="81">
        <v>97.605000000000004</v>
      </c>
      <c r="J642" s="81">
        <v>0</v>
      </c>
      <c r="K642" s="81">
        <v>0</v>
      </c>
      <c r="L642" s="81">
        <v>26.7</v>
      </c>
      <c r="M642" s="81">
        <v>0</v>
      </c>
      <c r="N642" s="81">
        <v>23.169</v>
      </c>
      <c r="O642" s="159">
        <v>20.15120780364806</v>
      </c>
      <c r="P642" s="160">
        <v>32</v>
      </c>
    </row>
    <row r="643" spans="1:16" s="82" customFormat="1" ht="72" customHeight="1">
      <c r="A643" s="58">
        <f t="shared" si="105"/>
        <v>603</v>
      </c>
      <c r="B643" s="58">
        <f t="shared" si="106"/>
        <v>12</v>
      </c>
      <c r="C643" s="80">
        <v>1644</v>
      </c>
      <c r="D643" s="163" t="s">
        <v>399</v>
      </c>
      <c r="E643" s="157" t="s">
        <v>44</v>
      </c>
      <c r="F643" s="58" t="s">
        <v>124</v>
      </c>
      <c r="G643" s="81">
        <v>299.99400000000003</v>
      </c>
      <c r="H643" s="81">
        <v>145</v>
      </c>
      <c r="I643" s="81">
        <v>40</v>
      </c>
      <c r="J643" s="81">
        <v>54.683</v>
      </c>
      <c r="K643" s="81">
        <v>0</v>
      </c>
      <c r="L643" s="81">
        <v>6</v>
      </c>
      <c r="M643" s="81">
        <v>31.5</v>
      </c>
      <c r="N643" s="81">
        <v>22.811</v>
      </c>
      <c r="O643" s="159">
        <v>20.104068748041627</v>
      </c>
      <c r="P643" s="160">
        <v>32</v>
      </c>
    </row>
    <row r="644" spans="1:16" s="82" customFormat="1" ht="64.5" customHeight="1">
      <c r="A644" s="58">
        <f t="shared" si="105"/>
        <v>604</v>
      </c>
      <c r="B644" s="58">
        <f t="shared" si="106"/>
        <v>13</v>
      </c>
      <c r="C644" s="80">
        <v>1735</v>
      </c>
      <c r="D644" s="163" t="s">
        <v>407</v>
      </c>
      <c r="E644" s="157" t="s">
        <v>44</v>
      </c>
      <c r="F644" s="58" t="s">
        <v>119</v>
      </c>
      <c r="G644" s="81">
        <v>399.99099999999999</v>
      </c>
      <c r="H644" s="81">
        <v>190</v>
      </c>
      <c r="I644" s="81">
        <v>127.251</v>
      </c>
      <c r="J644" s="81">
        <v>0</v>
      </c>
      <c r="K644" s="81">
        <v>0</v>
      </c>
      <c r="L644" s="81">
        <v>8</v>
      </c>
      <c r="M644" s="81">
        <v>51.5</v>
      </c>
      <c r="N644" s="81">
        <v>23.24</v>
      </c>
      <c r="O644" s="159">
        <v>20.685465422972015</v>
      </c>
      <c r="P644" s="160">
        <v>30.333333333333332</v>
      </c>
    </row>
    <row r="645" spans="1:16" s="82" customFormat="1" ht="66.75" customHeight="1">
      <c r="A645" s="58">
        <f t="shared" si="105"/>
        <v>605</v>
      </c>
      <c r="B645" s="58">
        <f t="shared" si="106"/>
        <v>14</v>
      </c>
      <c r="C645" s="80">
        <v>1817</v>
      </c>
      <c r="D645" s="163" t="s">
        <v>412</v>
      </c>
      <c r="E645" s="157" t="s">
        <v>44</v>
      </c>
      <c r="F645" s="58" t="s">
        <v>123</v>
      </c>
      <c r="G645" s="81">
        <v>400</v>
      </c>
      <c r="H645" s="81">
        <v>198</v>
      </c>
      <c r="I645" s="81">
        <v>119.408</v>
      </c>
      <c r="J645" s="81">
        <v>0</v>
      </c>
      <c r="K645" s="81">
        <v>0</v>
      </c>
      <c r="L645" s="81">
        <v>50</v>
      </c>
      <c r="M645" s="81">
        <v>12.4</v>
      </c>
      <c r="N645" s="81">
        <v>20.192</v>
      </c>
      <c r="O645" s="159">
        <v>20.648</v>
      </c>
      <c r="P645" s="160">
        <v>30</v>
      </c>
    </row>
    <row r="646" spans="1:16" s="82" customFormat="1" ht="66" customHeight="1">
      <c r="A646" s="58">
        <f t="shared" si="105"/>
        <v>606</v>
      </c>
      <c r="B646" s="58">
        <f t="shared" si="106"/>
        <v>15</v>
      </c>
      <c r="C646" s="80">
        <v>1861</v>
      </c>
      <c r="D646" s="163" t="s">
        <v>403</v>
      </c>
      <c r="E646" s="157" t="s">
        <v>44</v>
      </c>
      <c r="F646" s="58" t="s">
        <v>118</v>
      </c>
      <c r="G646" s="81">
        <v>399.98</v>
      </c>
      <c r="H646" s="81">
        <v>195</v>
      </c>
      <c r="I646" s="81">
        <v>60</v>
      </c>
      <c r="J646" s="81">
        <v>56</v>
      </c>
      <c r="K646" s="81">
        <v>0</v>
      </c>
      <c r="L646" s="81">
        <v>20</v>
      </c>
      <c r="M646" s="81">
        <v>29</v>
      </c>
      <c r="N646" s="81">
        <v>39.979999999999997</v>
      </c>
      <c r="O646" s="159">
        <v>22.246112305615277</v>
      </c>
      <c r="P646" s="160">
        <v>30.666666666666668</v>
      </c>
    </row>
    <row r="647" spans="1:16" s="69" customFormat="1" ht="78" customHeight="1">
      <c r="A647" s="58">
        <f t="shared" si="105"/>
        <v>607</v>
      </c>
      <c r="B647" s="58">
        <f t="shared" si="106"/>
        <v>16</v>
      </c>
      <c r="C647" s="58">
        <v>717</v>
      </c>
      <c r="D647" s="59" t="s">
        <v>697</v>
      </c>
      <c r="E647" s="157" t="s">
        <v>616</v>
      </c>
      <c r="F647" s="58" t="s">
        <v>698</v>
      </c>
      <c r="G647" s="60">
        <v>299.87299999999999</v>
      </c>
      <c r="H647" s="60">
        <v>140.93700000000001</v>
      </c>
      <c r="I647" s="60">
        <v>41.679000000000002</v>
      </c>
      <c r="J647" s="60">
        <v>50</v>
      </c>
      <c r="K647" s="60">
        <v>0</v>
      </c>
      <c r="L647" s="60">
        <v>0</v>
      </c>
      <c r="M647" s="60">
        <v>45.1</v>
      </c>
      <c r="N647" s="60">
        <v>22.157</v>
      </c>
      <c r="O647" s="61">
        <v>22.428494729435464</v>
      </c>
      <c r="P647" s="158">
        <v>30</v>
      </c>
    </row>
    <row r="648" spans="1:16" s="69" customFormat="1" ht="47.25" customHeight="1">
      <c r="A648" s="58">
        <f t="shared" si="105"/>
        <v>608</v>
      </c>
      <c r="B648" s="58">
        <f t="shared" si="106"/>
        <v>17</v>
      </c>
      <c r="C648" s="58">
        <v>1308</v>
      </c>
      <c r="D648" s="59" t="s">
        <v>699</v>
      </c>
      <c r="E648" s="157" t="s">
        <v>616</v>
      </c>
      <c r="F648" s="58" t="s">
        <v>119</v>
      </c>
      <c r="G648" s="60">
        <v>497.16199999999998</v>
      </c>
      <c r="H648" s="60">
        <v>200</v>
      </c>
      <c r="I648" s="60">
        <v>0</v>
      </c>
      <c r="J648" s="60">
        <v>211.13800000000001</v>
      </c>
      <c r="K648" s="60">
        <v>0</v>
      </c>
      <c r="L648" s="60">
        <v>41.9</v>
      </c>
      <c r="M648" s="60">
        <v>16.5</v>
      </c>
      <c r="N648" s="60">
        <v>27.623999999999999</v>
      </c>
      <c r="O648" s="61">
        <v>17.303011895518967</v>
      </c>
      <c r="P648" s="158">
        <v>28.666666666666668</v>
      </c>
    </row>
    <row r="649" spans="1:16" s="69" customFormat="1" ht="37.5">
      <c r="A649" s="58">
        <f t="shared" si="105"/>
        <v>609</v>
      </c>
      <c r="B649" s="58">
        <f t="shared" si="106"/>
        <v>18</v>
      </c>
      <c r="C649" s="80">
        <v>1067</v>
      </c>
      <c r="D649" s="59" t="s">
        <v>819</v>
      </c>
      <c r="E649" s="157" t="s">
        <v>764</v>
      </c>
      <c r="F649" s="58" t="s">
        <v>119</v>
      </c>
      <c r="G649" s="81">
        <v>389.84800000000001</v>
      </c>
      <c r="H649" s="81">
        <v>187.048</v>
      </c>
      <c r="I649" s="81">
        <v>131.35599999999999</v>
      </c>
      <c r="J649" s="81">
        <v>0</v>
      </c>
      <c r="K649" s="81">
        <v>0</v>
      </c>
      <c r="L649" s="81">
        <v>42</v>
      </c>
      <c r="M649" s="81">
        <v>0</v>
      </c>
      <c r="N649" s="81">
        <v>29.443999999999999</v>
      </c>
      <c r="O649" s="159">
        <f>(N649+M649+L649)/G649*100</f>
        <v>18.326116845539801</v>
      </c>
      <c r="P649" s="160" t="e">
        <f>#REF!+#REF!</f>
        <v>#REF!</v>
      </c>
    </row>
    <row r="650" spans="1:16" s="79" customFormat="1" ht="37.5">
      <c r="A650" s="58">
        <f t="shared" si="105"/>
        <v>610</v>
      </c>
      <c r="B650" s="58">
        <f t="shared" si="106"/>
        <v>19</v>
      </c>
      <c r="C650" s="58">
        <v>1102</v>
      </c>
      <c r="D650" s="59" t="s">
        <v>995</v>
      </c>
      <c r="E650" s="157" t="s">
        <v>876</v>
      </c>
      <c r="F650" s="58" t="s">
        <v>124</v>
      </c>
      <c r="G650" s="60">
        <v>194.48</v>
      </c>
      <c r="H650" s="60">
        <v>95.24</v>
      </c>
      <c r="I650" s="60">
        <v>24.24</v>
      </c>
      <c r="J650" s="60">
        <v>30</v>
      </c>
      <c r="K650" s="60">
        <v>0</v>
      </c>
      <c r="L650" s="60">
        <v>40</v>
      </c>
      <c r="M650" s="60">
        <v>5</v>
      </c>
      <c r="N650" s="60">
        <v>0</v>
      </c>
      <c r="O650" s="61">
        <v>23.138626079802552</v>
      </c>
      <c r="P650" s="162">
        <v>29.333333333333332</v>
      </c>
    </row>
    <row r="651" spans="1:16" s="79" customFormat="1" ht="72.75" customHeight="1">
      <c r="A651" s="58">
        <f t="shared" si="105"/>
        <v>611</v>
      </c>
      <c r="B651" s="58">
        <f t="shared" si="106"/>
        <v>20</v>
      </c>
      <c r="C651" s="58">
        <v>1491</v>
      </c>
      <c r="D651" s="59" t="s">
        <v>996</v>
      </c>
      <c r="E651" s="157" t="s">
        <v>876</v>
      </c>
      <c r="F651" s="161" t="s">
        <v>997</v>
      </c>
      <c r="G651" s="60">
        <v>299.90600000000001</v>
      </c>
      <c r="H651" s="60">
        <v>140</v>
      </c>
      <c r="I651" s="60">
        <v>108.90600000000001</v>
      </c>
      <c r="J651" s="60">
        <v>0</v>
      </c>
      <c r="K651" s="60">
        <v>0</v>
      </c>
      <c r="L651" s="60">
        <v>51</v>
      </c>
      <c r="M651" s="60">
        <v>0</v>
      </c>
      <c r="N651" s="60">
        <v>0</v>
      </c>
      <c r="O651" s="61">
        <v>17.005328336212013</v>
      </c>
      <c r="P651" s="162">
        <v>27.333333333333332</v>
      </c>
    </row>
    <row r="652" spans="1:16" s="79" customFormat="1" ht="37.5">
      <c r="A652" s="58">
        <f t="shared" si="105"/>
        <v>612</v>
      </c>
      <c r="B652" s="58">
        <f t="shared" si="106"/>
        <v>21</v>
      </c>
      <c r="C652" s="58">
        <v>1569</v>
      </c>
      <c r="D652" s="59" t="s">
        <v>998</v>
      </c>
      <c r="E652" s="157" t="s">
        <v>876</v>
      </c>
      <c r="F652" s="161" t="s">
        <v>116</v>
      </c>
      <c r="G652" s="60">
        <v>299.72000000000003</v>
      </c>
      <c r="H652" s="60">
        <v>149</v>
      </c>
      <c r="I652" s="60">
        <v>81.218000000000004</v>
      </c>
      <c r="J652" s="60">
        <v>14</v>
      </c>
      <c r="K652" s="60">
        <v>0</v>
      </c>
      <c r="L652" s="60">
        <v>41</v>
      </c>
      <c r="M652" s="60">
        <v>2.52</v>
      </c>
      <c r="N652" s="60">
        <v>11.981999999999999</v>
      </c>
      <c r="O652" s="61">
        <v>18.517950086747629</v>
      </c>
      <c r="P652" s="162">
        <v>27.333333333333332</v>
      </c>
    </row>
    <row r="653" spans="1:16" s="79" customFormat="1" ht="37.5">
      <c r="A653" s="58">
        <f t="shared" si="105"/>
        <v>613</v>
      </c>
      <c r="B653" s="58">
        <f t="shared" si="106"/>
        <v>22</v>
      </c>
      <c r="C653" s="58">
        <v>1678</v>
      </c>
      <c r="D653" s="59" t="s">
        <v>999</v>
      </c>
      <c r="E653" s="157" t="s">
        <v>876</v>
      </c>
      <c r="F653" s="161" t="s">
        <v>1000</v>
      </c>
      <c r="G653" s="60">
        <v>287.786</v>
      </c>
      <c r="H653" s="60">
        <v>130</v>
      </c>
      <c r="I653" s="60">
        <v>110.732</v>
      </c>
      <c r="J653" s="60">
        <v>0</v>
      </c>
      <c r="K653" s="60">
        <v>0</v>
      </c>
      <c r="L653" s="60">
        <v>31.3</v>
      </c>
      <c r="M653" s="60">
        <v>0</v>
      </c>
      <c r="N653" s="60">
        <v>15.754</v>
      </c>
      <c r="O653" s="61">
        <v>16.350343658134864</v>
      </c>
      <c r="P653" s="162">
        <v>27.333333333333332</v>
      </c>
    </row>
    <row r="654" spans="1:16" s="79" customFormat="1" ht="65.25" customHeight="1">
      <c r="A654" s="58">
        <f t="shared" si="105"/>
        <v>614</v>
      </c>
      <c r="B654" s="58">
        <f t="shared" si="106"/>
        <v>23</v>
      </c>
      <c r="C654" s="58">
        <v>2277</v>
      </c>
      <c r="D654" s="59" t="s">
        <v>1001</v>
      </c>
      <c r="E654" s="157" t="s">
        <v>876</v>
      </c>
      <c r="F654" s="161" t="s">
        <v>123</v>
      </c>
      <c r="G654" s="60">
        <v>296.81900000000002</v>
      </c>
      <c r="H654" s="60">
        <v>147</v>
      </c>
      <c r="I654" s="60">
        <v>87.454999999999998</v>
      </c>
      <c r="J654" s="60">
        <v>0</v>
      </c>
      <c r="K654" s="60">
        <v>0</v>
      </c>
      <c r="L654" s="60">
        <v>50</v>
      </c>
      <c r="M654" s="60">
        <v>0</v>
      </c>
      <c r="N654" s="60">
        <v>12.364000000000001</v>
      </c>
      <c r="O654" s="61">
        <v>21.010784350058454</v>
      </c>
      <c r="P654" s="162">
        <v>27.333333333333332</v>
      </c>
    </row>
    <row r="655" spans="1:16" s="79" customFormat="1" ht="37.5">
      <c r="A655" s="58">
        <f t="shared" si="105"/>
        <v>615</v>
      </c>
      <c r="B655" s="58">
        <f t="shared" si="106"/>
        <v>24</v>
      </c>
      <c r="C655" s="58">
        <v>2379</v>
      </c>
      <c r="D655" s="59" t="s">
        <v>1002</v>
      </c>
      <c r="E655" s="157" t="s">
        <v>876</v>
      </c>
      <c r="F655" s="161" t="s">
        <v>414</v>
      </c>
      <c r="G655" s="60">
        <v>58</v>
      </c>
      <c r="H655" s="60">
        <v>19</v>
      </c>
      <c r="I655" s="60">
        <v>19</v>
      </c>
      <c r="J655" s="60">
        <v>10</v>
      </c>
      <c r="K655" s="60">
        <v>0</v>
      </c>
      <c r="L655" s="60">
        <v>10</v>
      </c>
      <c r="M655" s="60">
        <v>0</v>
      </c>
      <c r="N655" s="60">
        <v>0</v>
      </c>
      <c r="O655" s="61">
        <v>17.241379310344829</v>
      </c>
      <c r="P655" s="162">
        <v>27.333333333333332</v>
      </c>
    </row>
    <row r="656" spans="1:16" s="79" customFormat="1" ht="72" customHeight="1">
      <c r="A656" s="58">
        <f t="shared" si="105"/>
        <v>616</v>
      </c>
      <c r="B656" s="58">
        <f t="shared" si="106"/>
        <v>25</v>
      </c>
      <c r="C656" s="58">
        <v>2456</v>
      </c>
      <c r="D656" s="59" t="s">
        <v>1003</v>
      </c>
      <c r="E656" s="157" t="s">
        <v>876</v>
      </c>
      <c r="F656" s="161" t="s">
        <v>125</v>
      </c>
      <c r="G656" s="60">
        <v>292.21300000000002</v>
      </c>
      <c r="H656" s="60">
        <v>145</v>
      </c>
      <c r="I656" s="60">
        <v>93.242999999999995</v>
      </c>
      <c r="J656" s="60">
        <v>0</v>
      </c>
      <c r="K656" s="60">
        <v>0</v>
      </c>
      <c r="L656" s="60">
        <v>32</v>
      </c>
      <c r="M656" s="60">
        <v>0</v>
      </c>
      <c r="N656" s="60">
        <v>21.97</v>
      </c>
      <c r="O656" s="61">
        <v>18.469404167507946</v>
      </c>
      <c r="P656" s="162">
        <v>27.333333333333332</v>
      </c>
    </row>
    <row r="657" spans="1:16" s="69" customFormat="1" ht="79.5" customHeight="1">
      <c r="A657" s="58">
        <f t="shared" si="105"/>
        <v>617</v>
      </c>
      <c r="B657" s="58">
        <f t="shared" si="106"/>
        <v>26</v>
      </c>
      <c r="C657" s="58">
        <v>2479</v>
      </c>
      <c r="D657" s="59" t="s">
        <v>1542</v>
      </c>
      <c r="E657" s="157" t="s">
        <v>1447</v>
      </c>
      <c r="F657" s="58" t="s">
        <v>124</v>
      </c>
      <c r="G657" s="60">
        <v>48</v>
      </c>
      <c r="H657" s="60">
        <v>24</v>
      </c>
      <c r="I657" s="60">
        <v>0</v>
      </c>
      <c r="J657" s="60">
        <v>0</v>
      </c>
      <c r="K657" s="60">
        <v>0</v>
      </c>
      <c r="L657" s="60">
        <v>9.6</v>
      </c>
      <c r="M657" s="60">
        <v>14.4</v>
      </c>
      <c r="N657" s="60">
        <v>0</v>
      </c>
      <c r="O657" s="61">
        <f>(L657+M657+N657)/G657*100</f>
        <v>50</v>
      </c>
      <c r="P657" s="158" t="e">
        <f>#REF!+#REF!</f>
        <v>#REF!</v>
      </c>
    </row>
    <row r="658" spans="1:16" s="82" customFormat="1" ht="56.25">
      <c r="A658" s="58">
        <f t="shared" si="105"/>
        <v>618</v>
      </c>
      <c r="B658" s="58">
        <f t="shared" si="106"/>
        <v>27</v>
      </c>
      <c r="C658" s="80">
        <v>521</v>
      </c>
      <c r="D658" s="163" t="s">
        <v>1250</v>
      </c>
      <c r="E658" s="157" t="s">
        <v>1100</v>
      </c>
      <c r="F658" s="58" t="s">
        <v>698</v>
      </c>
      <c r="G658" s="81">
        <v>299.26299999999998</v>
      </c>
      <c r="H658" s="81">
        <v>148.63</v>
      </c>
      <c r="I658" s="81">
        <v>45.268999999999998</v>
      </c>
      <c r="J658" s="81">
        <v>50</v>
      </c>
      <c r="K658" s="81">
        <v>0</v>
      </c>
      <c r="L658" s="81">
        <v>28.72</v>
      </c>
      <c r="M658" s="81">
        <v>0</v>
      </c>
      <c r="N658" s="81">
        <v>26.643999999999998</v>
      </c>
      <c r="O658" s="159">
        <v>18.500115283212427</v>
      </c>
      <c r="P658" s="160">
        <v>28.666666666666668</v>
      </c>
    </row>
    <row r="659" spans="1:16" s="82" customFormat="1" ht="56.25">
      <c r="A659" s="58">
        <f t="shared" si="105"/>
        <v>619</v>
      </c>
      <c r="B659" s="58">
        <f t="shared" si="106"/>
        <v>28</v>
      </c>
      <c r="C659" s="80">
        <v>525</v>
      </c>
      <c r="D659" s="163" t="s">
        <v>1251</v>
      </c>
      <c r="E659" s="157" t="s">
        <v>1100</v>
      </c>
      <c r="F659" s="58" t="s">
        <v>698</v>
      </c>
      <c r="G659" s="81">
        <v>299.86</v>
      </c>
      <c r="H659" s="81">
        <v>148.93</v>
      </c>
      <c r="I659" s="81">
        <v>63.107999999999997</v>
      </c>
      <c r="J659" s="81">
        <v>30</v>
      </c>
      <c r="K659" s="81">
        <v>0</v>
      </c>
      <c r="L659" s="81">
        <v>38</v>
      </c>
      <c r="M659" s="81">
        <v>0</v>
      </c>
      <c r="N659" s="81">
        <v>19.821999999999999</v>
      </c>
      <c r="O659" s="159">
        <v>19.282998732741945</v>
      </c>
      <c r="P659" s="160">
        <v>28.333333333333332</v>
      </c>
    </row>
    <row r="660" spans="1:16" s="82" customFormat="1" ht="37.5">
      <c r="A660" s="58">
        <f t="shared" si="105"/>
        <v>620</v>
      </c>
      <c r="B660" s="58">
        <f t="shared" si="106"/>
        <v>29</v>
      </c>
      <c r="C660" s="80">
        <v>735</v>
      </c>
      <c r="D660" s="163" t="s">
        <v>1252</v>
      </c>
      <c r="E660" s="157" t="s">
        <v>1100</v>
      </c>
      <c r="F660" s="58" t="s">
        <v>119</v>
      </c>
      <c r="G660" s="81">
        <v>299.98200000000003</v>
      </c>
      <c r="H660" s="81">
        <v>147.5</v>
      </c>
      <c r="I660" s="81">
        <v>92.465000000000003</v>
      </c>
      <c r="J660" s="81">
        <v>0</v>
      </c>
      <c r="K660" s="81">
        <v>0</v>
      </c>
      <c r="L660" s="81">
        <v>10</v>
      </c>
      <c r="M660" s="81">
        <v>26</v>
      </c>
      <c r="N660" s="81">
        <v>24.016999999999999</v>
      </c>
      <c r="O660" s="159">
        <v>20.006867078691386</v>
      </c>
      <c r="P660" s="160">
        <v>29.666666666666668</v>
      </c>
    </row>
    <row r="661" spans="1:16" s="82" customFormat="1" ht="56.25">
      <c r="A661" s="58">
        <f t="shared" si="105"/>
        <v>621</v>
      </c>
      <c r="B661" s="58">
        <f t="shared" si="106"/>
        <v>30</v>
      </c>
      <c r="C661" s="80">
        <v>1072</v>
      </c>
      <c r="D661" s="163" t="s">
        <v>1693</v>
      </c>
      <c r="E661" s="157" t="s">
        <v>1100</v>
      </c>
      <c r="F661" s="58" t="s">
        <v>117</v>
      </c>
      <c r="G661" s="81">
        <v>266.54300000000001</v>
      </c>
      <c r="H661" s="81">
        <v>119</v>
      </c>
      <c r="I661" s="81">
        <v>46</v>
      </c>
      <c r="J661" s="81">
        <v>45.597000000000001</v>
      </c>
      <c r="K661" s="81">
        <v>0</v>
      </c>
      <c r="L661" s="81">
        <v>40</v>
      </c>
      <c r="M661" s="81">
        <v>2</v>
      </c>
      <c r="N661" s="81">
        <v>13.946</v>
      </c>
      <c r="O661" s="159">
        <v>20.98948387314617</v>
      </c>
      <c r="P661" s="160">
        <v>29.333333333333332</v>
      </c>
    </row>
    <row r="662" spans="1:16" s="82" customFormat="1" ht="56.25">
      <c r="A662" s="58">
        <f t="shared" si="105"/>
        <v>622</v>
      </c>
      <c r="B662" s="58">
        <f t="shared" si="106"/>
        <v>31</v>
      </c>
      <c r="C662" s="80">
        <v>1098</v>
      </c>
      <c r="D662" s="163" t="s">
        <v>1253</v>
      </c>
      <c r="E662" s="157" t="s">
        <v>1100</v>
      </c>
      <c r="F662" s="58" t="s">
        <v>117</v>
      </c>
      <c r="G662" s="81">
        <v>299.48899999999998</v>
      </c>
      <c r="H662" s="81">
        <v>143.755</v>
      </c>
      <c r="I662" s="81">
        <v>60.235999999999997</v>
      </c>
      <c r="J662" s="81">
        <v>30</v>
      </c>
      <c r="K662" s="81">
        <v>0</v>
      </c>
      <c r="L662" s="81">
        <v>10</v>
      </c>
      <c r="M662" s="81">
        <v>36</v>
      </c>
      <c r="N662" s="81">
        <v>19.498000000000001</v>
      </c>
      <c r="O662" s="159">
        <v>21.869918427721892</v>
      </c>
      <c r="P662" s="160">
        <v>28.666666666666668</v>
      </c>
    </row>
    <row r="663" spans="1:16" s="82" customFormat="1" ht="67.5" customHeight="1">
      <c r="A663" s="58">
        <f t="shared" si="105"/>
        <v>623</v>
      </c>
      <c r="B663" s="58">
        <f t="shared" si="106"/>
        <v>32</v>
      </c>
      <c r="C663" s="80">
        <v>1467</v>
      </c>
      <c r="D663" s="163" t="s">
        <v>1254</v>
      </c>
      <c r="E663" s="157" t="s">
        <v>1100</v>
      </c>
      <c r="F663" s="58" t="s">
        <v>406</v>
      </c>
      <c r="G663" s="81">
        <v>386.44400000000002</v>
      </c>
      <c r="H663" s="81">
        <v>185</v>
      </c>
      <c r="I663" s="81">
        <v>133.81399999999999</v>
      </c>
      <c r="J663" s="81">
        <v>0</v>
      </c>
      <c r="K663" s="81">
        <v>0</v>
      </c>
      <c r="L663" s="81">
        <v>33.86</v>
      </c>
      <c r="M663" s="81">
        <v>10.5</v>
      </c>
      <c r="N663" s="81">
        <v>23.27</v>
      </c>
      <c r="O663" s="159">
        <v>17.500595170322217</v>
      </c>
      <c r="P663" s="160">
        <v>28.333333333333332</v>
      </c>
    </row>
    <row r="664" spans="1:16" s="82" customFormat="1" ht="56.25">
      <c r="A664" s="58">
        <f t="shared" si="105"/>
        <v>624</v>
      </c>
      <c r="B664" s="58">
        <f t="shared" si="106"/>
        <v>33</v>
      </c>
      <c r="C664" s="80">
        <v>1526</v>
      </c>
      <c r="D664" s="163" t="s">
        <v>1255</v>
      </c>
      <c r="E664" s="157" t="s">
        <v>1100</v>
      </c>
      <c r="F664" s="58" t="s">
        <v>406</v>
      </c>
      <c r="G664" s="81">
        <v>497.916</v>
      </c>
      <c r="H664" s="81">
        <v>195</v>
      </c>
      <c r="I664" s="81">
        <v>178.95500000000001</v>
      </c>
      <c r="J664" s="81">
        <v>0</v>
      </c>
      <c r="K664" s="81">
        <v>0</v>
      </c>
      <c r="L664" s="81">
        <v>60</v>
      </c>
      <c r="M664" s="81">
        <v>50</v>
      </c>
      <c r="N664" s="81">
        <v>13.961</v>
      </c>
      <c r="O664" s="159">
        <v>24.895966387904785</v>
      </c>
      <c r="P664" s="160">
        <v>28.333333333333332</v>
      </c>
    </row>
    <row r="665" spans="1:16" s="82" customFormat="1" ht="37.5">
      <c r="A665" s="58">
        <f t="shared" si="105"/>
        <v>625</v>
      </c>
      <c r="B665" s="58">
        <f t="shared" si="106"/>
        <v>34</v>
      </c>
      <c r="C665" s="80">
        <v>1781</v>
      </c>
      <c r="D665" s="163" t="s">
        <v>1256</v>
      </c>
      <c r="E665" s="157" t="s">
        <v>1100</v>
      </c>
      <c r="F665" s="58" t="s">
        <v>117</v>
      </c>
      <c r="G665" s="81">
        <v>299.899</v>
      </c>
      <c r="H665" s="81">
        <v>135</v>
      </c>
      <c r="I665" s="81">
        <v>60</v>
      </c>
      <c r="J665" s="81">
        <v>50.253999999999998</v>
      </c>
      <c r="K665" s="81">
        <v>0</v>
      </c>
      <c r="L665" s="81">
        <v>35</v>
      </c>
      <c r="M665" s="81">
        <v>3.5</v>
      </c>
      <c r="N665" s="81">
        <v>16.145</v>
      </c>
      <c r="O665" s="159">
        <v>18.221134448597692</v>
      </c>
      <c r="P665" s="160">
        <v>29.666666666666668</v>
      </c>
    </row>
    <row r="666" spans="1:16" s="82" customFormat="1" ht="37.5">
      <c r="A666" s="58">
        <f t="shared" si="105"/>
        <v>626</v>
      </c>
      <c r="B666" s="58">
        <f t="shared" si="106"/>
        <v>35</v>
      </c>
      <c r="C666" s="80">
        <v>1799</v>
      </c>
      <c r="D666" s="163" t="s">
        <v>1257</v>
      </c>
      <c r="E666" s="157" t="s">
        <v>1100</v>
      </c>
      <c r="F666" s="58" t="s">
        <v>118</v>
      </c>
      <c r="G666" s="81">
        <v>295.892</v>
      </c>
      <c r="H666" s="81">
        <v>146</v>
      </c>
      <c r="I666" s="81">
        <v>45.566000000000003</v>
      </c>
      <c r="J666" s="81">
        <v>50</v>
      </c>
      <c r="K666" s="81">
        <v>0</v>
      </c>
      <c r="L666" s="81">
        <v>43</v>
      </c>
      <c r="M666" s="81">
        <v>0</v>
      </c>
      <c r="N666" s="81">
        <v>11.326000000000001</v>
      </c>
      <c r="O666" s="159">
        <v>18.360077325510659</v>
      </c>
      <c r="P666" s="160">
        <v>29</v>
      </c>
    </row>
    <row r="667" spans="1:16" s="82" customFormat="1" ht="63.75" customHeight="1">
      <c r="A667" s="58">
        <f t="shared" si="105"/>
        <v>627</v>
      </c>
      <c r="B667" s="58">
        <f t="shared" si="106"/>
        <v>36</v>
      </c>
      <c r="C667" s="80">
        <v>1810</v>
      </c>
      <c r="D667" s="163" t="s">
        <v>1258</v>
      </c>
      <c r="E667" s="157" t="s">
        <v>1100</v>
      </c>
      <c r="F667" s="58" t="s">
        <v>118</v>
      </c>
      <c r="G667" s="81">
        <v>298.72899999999998</v>
      </c>
      <c r="H667" s="81">
        <v>147</v>
      </c>
      <c r="I667" s="81">
        <v>46.834000000000003</v>
      </c>
      <c r="J667" s="81">
        <v>50</v>
      </c>
      <c r="K667" s="81">
        <v>0</v>
      </c>
      <c r="L667" s="81">
        <v>30</v>
      </c>
      <c r="M667" s="81">
        <v>0</v>
      </c>
      <c r="N667" s="81">
        <v>24.895</v>
      </c>
      <c r="O667" s="159">
        <v>18.376187112734286</v>
      </c>
      <c r="P667" s="160">
        <v>29.666666666666668</v>
      </c>
    </row>
    <row r="668" spans="1:16" s="82" customFormat="1" ht="37.5">
      <c r="A668" s="58">
        <f t="shared" si="105"/>
        <v>628</v>
      </c>
      <c r="B668" s="58">
        <f t="shared" si="106"/>
        <v>37</v>
      </c>
      <c r="C668" s="80">
        <v>2043</v>
      </c>
      <c r="D668" s="163" t="s">
        <v>1259</v>
      </c>
      <c r="E668" s="157" t="s">
        <v>1100</v>
      </c>
      <c r="F668" s="58" t="s">
        <v>119</v>
      </c>
      <c r="G668" s="81">
        <v>498.17599999999999</v>
      </c>
      <c r="H668" s="81">
        <v>198</v>
      </c>
      <c r="I668" s="81">
        <v>0</v>
      </c>
      <c r="J668" s="81">
        <v>210.17599999999999</v>
      </c>
      <c r="K668" s="81">
        <v>0</v>
      </c>
      <c r="L668" s="81">
        <v>90</v>
      </c>
      <c r="M668" s="81">
        <v>0</v>
      </c>
      <c r="N668" s="81">
        <v>0</v>
      </c>
      <c r="O668" s="159">
        <v>18.065904419321686</v>
      </c>
      <c r="P668" s="160">
        <v>28.666666666666668</v>
      </c>
    </row>
    <row r="669" spans="1:16" s="82" customFormat="1" ht="56.25">
      <c r="A669" s="58">
        <f t="shared" si="105"/>
        <v>629</v>
      </c>
      <c r="B669" s="58">
        <f t="shared" si="106"/>
        <v>38</v>
      </c>
      <c r="C669" s="80">
        <v>2294</v>
      </c>
      <c r="D669" s="163" t="s">
        <v>1260</v>
      </c>
      <c r="E669" s="157" t="s">
        <v>1100</v>
      </c>
      <c r="F669" s="58" t="s">
        <v>125</v>
      </c>
      <c r="G669" s="81">
        <v>260.42899999999997</v>
      </c>
      <c r="H669" s="81">
        <v>128</v>
      </c>
      <c r="I669" s="81">
        <v>83.96</v>
      </c>
      <c r="J669" s="81">
        <v>0</v>
      </c>
      <c r="K669" s="81">
        <v>0</v>
      </c>
      <c r="L669" s="81">
        <v>26</v>
      </c>
      <c r="M669" s="81">
        <v>0</v>
      </c>
      <c r="N669" s="81">
        <v>22.469000000000001</v>
      </c>
      <c r="O669" s="159">
        <v>18.611214572877831</v>
      </c>
      <c r="P669" s="160">
        <v>29.333333333333332</v>
      </c>
    </row>
    <row r="670" spans="1:16" s="82" customFormat="1" ht="56.25">
      <c r="A670" s="58">
        <f t="shared" si="105"/>
        <v>630</v>
      </c>
      <c r="B670" s="58">
        <f t="shared" si="106"/>
        <v>39</v>
      </c>
      <c r="C670" s="80">
        <v>2387</v>
      </c>
      <c r="D670" s="163" t="s">
        <v>1261</v>
      </c>
      <c r="E670" s="157" t="s">
        <v>1100</v>
      </c>
      <c r="F670" s="58" t="s">
        <v>119</v>
      </c>
      <c r="G670" s="81">
        <v>499.15199999999999</v>
      </c>
      <c r="H670" s="81">
        <v>199</v>
      </c>
      <c r="I670" s="81">
        <v>106.886</v>
      </c>
      <c r="J670" s="81">
        <v>107</v>
      </c>
      <c r="K670" s="81">
        <v>0</v>
      </c>
      <c r="L670" s="81">
        <v>56.8</v>
      </c>
      <c r="M670" s="81">
        <v>0</v>
      </c>
      <c r="N670" s="81">
        <v>29.466000000000001</v>
      </c>
      <c r="O670" s="159">
        <v>17.282511138891561</v>
      </c>
      <c r="P670" s="160">
        <v>28.666666666666668</v>
      </c>
    </row>
    <row r="671" spans="1:16" s="82" customFormat="1" ht="84.75" customHeight="1">
      <c r="A671" s="58">
        <f t="shared" si="105"/>
        <v>631</v>
      </c>
      <c r="B671" s="58">
        <f t="shared" si="106"/>
        <v>40</v>
      </c>
      <c r="C671" s="80">
        <v>2688</v>
      </c>
      <c r="D671" s="163" t="s">
        <v>1262</v>
      </c>
      <c r="E671" s="157" t="s">
        <v>1100</v>
      </c>
      <c r="F671" s="58" t="s">
        <v>1263</v>
      </c>
      <c r="G671" s="81">
        <v>418.88299999999998</v>
      </c>
      <c r="H671" s="81">
        <v>195</v>
      </c>
      <c r="I671" s="81">
        <v>128.48500000000001</v>
      </c>
      <c r="J671" s="81">
        <v>20</v>
      </c>
      <c r="K671" s="81">
        <v>0</v>
      </c>
      <c r="L671" s="81">
        <v>75.397999999999996</v>
      </c>
      <c r="M671" s="81">
        <v>0</v>
      </c>
      <c r="N671" s="81">
        <v>0</v>
      </c>
      <c r="O671" s="159">
        <v>17.999775593662193</v>
      </c>
      <c r="P671" s="160">
        <v>29</v>
      </c>
    </row>
    <row r="672" spans="1:16" s="82" customFormat="1" ht="55.5" customHeight="1">
      <c r="A672" s="58">
        <f t="shared" si="105"/>
        <v>632</v>
      </c>
      <c r="B672" s="58">
        <f t="shared" si="106"/>
        <v>41</v>
      </c>
      <c r="C672" s="80">
        <v>531</v>
      </c>
      <c r="D672" s="163" t="s">
        <v>1716</v>
      </c>
      <c r="E672" s="157" t="s">
        <v>1100</v>
      </c>
      <c r="F672" s="58" t="s">
        <v>119</v>
      </c>
      <c r="G672" s="81">
        <v>498.66</v>
      </c>
      <c r="H672" s="81">
        <v>198</v>
      </c>
      <c r="I672" s="81">
        <v>248.3</v>
      </c>
      <c r="J672" s="81">
        <v>0</v>
      </c>
      <c r="K672" s="81">
        <v>0</v>
      </c>
      <c r="L672" s="81">
        <v>0</v>
      </c>
      <c r="M672" s="81">
        <v>52.36</v>
      </c>
      <c r="N672" s="81">
        <v>0</v>
      </c>
      <c r="O672" s="159">
        <f t="shared" ref="O672" si="107">(L672+M672+N672)/G672*100</f>
        <v>10.500140376208238</v>
      </c>
      <c r="P672" s="160">
        <v>14.333</v>
      </c>
    </row>
    <row r="673" spans="1:16" s="79" customFormat="1" ht="60" customHeight="1">
      <c r="A673" s="58">
        <f t="shared" si="105"/>
        <v>633</v>
      </c>
      <c r="B673" s="58">
        <f t="shared" si="106"/>
        <v>42</v>
      </c>
      <c r="C673" s="58">
        <v>562</v>
      </c>
      <c r="D673" s="59" t="s">
        <v>1538</v>
      </c>
      <c r="E673" s="157" t="s">
        <v>1441</v>
      </c>
      <c r="F673" s="58" t="s">
        <v>1539</v>
      </c>
      <c r="G673" s="60">
        <v>218.09700000000001</v>
      </c>
      <c r="H673" s="60">
        <v>109</v>
      </c>
      <c r="I673" s="60">
        <v>50</v>
      </c>
      <c r="J673" s="60">
        <v>16.457000000000001</v>
      </c>
      <c r="K673" s="60">
        <v>0</v>
      </c>
      <c r="L673" s="60">
        <v>28</v>
      </c>
      <c r="M673" s="60">
        <v>14.64</v>
      </c>
      <c r="N673" s="60">
        <v>0</v>
      </c>
      <c r="O673" s="61">
        <v>19.55093375883208</v>
      </c>
      <c r="P673" s="158">
        <v>28</v>
      </c>
    </row>
    <row r="674" spans="1:16" s="79" customFormat="1" ht="65.25" customHeight="1">
      <c r="A674" s="58">
        <f t="shared" si="105"/>
        <v>634</v>
      </c>
      <c r="B674" s="58">
        <f t="shared" si="106"/>
        <v>43</v>
      </c>
      <c r="C674" s="58">
        <v>1059</v>
      </c>
      <c r="D674" s="59" t="s">
        <v>1540</v>
      </c>
      <c r="E674" s="157" t="s">
        <v>1441</v>
      </c>
      <c r="F674" s="58" t="s">
        <v>117</v>
      </c>
      <c r="G674" s="60">
        <v>294.68400000000003</v>
      </c>
      <c r="H674" s="60">
        <v>145</v>
      </c>
      <c r="I674" s="60">
        <v>50</v>
      </c>
      <c r="J674" s="60">
        <v>49</v>
      </c>
      <c r="K674" s="60">
        <v>0</v>
      </c>
      <c r="L674" s="60">
        <v>29</v>
      </c>
      <c r="M674" s="60">
        <v>21.684000000000001</v>
      </c>
      <c r="N674" s="60">
        <v>0</v>
      </c>
      <c r="O674" s="61">
        <v>17.199440756878552</v>
      </c>
      <c r="P674" s="158">
        <v>28.333333333333332</v>
      </c>
    </row>
    <row r="675" spans="1:16" s="79" customFormat="1" ht="60.75" customHeight="1">
      <c r="A675" s="58">
        <f t="shared" si="105"/>
        <v>635</v>
      </c>
      <c r="B675" s="58">
        <f t="shared" si="106"/>
        <v>44</v>
      </c>
      <c r="C675" s="58">
        <v>1573</v>
      </c>
      <c r="D675" s="59" t="s">
        <v>1541</v>
      </c>
      <c r="E675" s="157" t="s">
        <v>1441</v>
      </c>
      <c r="F675" s="58" t="s">
        <v>121</v>
      </c>
      <c r="G675" s="60">
        <v>99.132000000000005</v>
      </c>
      <c r="H675" s="60">
        <v>45</v>
      </c>
      <c r="I675" s="60">
        <v>32.6</v>
      </c>
      <c r="J675" s="60">
        <v>1.6319999999999999</v>
      </c>
      <c r="K675" s="60">
        <v>0</v>
      </c>
      <c r="L675" s="60">
        <v>17.5</v>
      </c>
      <c r="M675" s="60">
        <v>2.4</v>
      </c>
      <c r="N675" s="60">
        <v>0</v>
      </c>
      <c r="O675" s="61">
        <v>20.074244441754427</v>
      </c>
      <c r="P675" s="158">
        <v>29.333333333333332</v>
      </c>
    </row>
    <row r="676" spans="1:16" s="19" customFormat="1" ht="20.25">
      <c r="A676" s="16"/>
      <c r="B676" s="27">
        <v>5</v>
      </c>
      <c r="C676" s="17"/>
      <c r="D676" s="20" t="s">
        <v>127</v>
      </c>
      <c r="E676" s="89"/>
      <c r="F676" s="18"/>
      <c r="G676" s="28">
        <f>SUM(G677:G681)</f>
        <v>1390.644</v>
      </c>
      <c r="H676" s="28">
        <f>SUM(H677:H681)</f>
        <v>651.24700000000007</v>
      </c>
      <c r="I676" s="28">
        <f t="shared" ref="I676:N676" si="108">SUM(I677:I678)</f>
        <v>0</v>
      </c>
      <c r="J676" s="28">
        <f t="shared" si="108"/>
        <v>0</v>
      </c>
      <c r="K676" s="28">
        <f t="shared" si="108"/>
        <v>257.72399999999999</v>
      </c>
      <c r="L676" s="28">
        <f t="shared" si="108"/>
        <v>78</v>
      </c>
      <c r="M676" s="28">
        <f t="shared" si="108"/>
        <v>61.655999999999999</v>
      </c>
      <c r="N676" s="28">
        <f t="shared" si="108"/>
        <v>24.052</v>
      </c>
      <c r="O676" s="36"/>
      <c r="P676" s="33"/>
    </row>
    <row r="677" spans="1:16" s="79" customFormat="1" ht="57.75" customHeight="1">
      <c r="A677" s="58">
        <f>A675+1</f>
        <v>636</v>
      </c>
      <c r="B677" s="58">
        <v>1</v>
      </c>
      <c r="C677" s="58">
        <v>737</v>
      </c>
      <c r="D677" s="59" t="s">
        <v>425</v>
      </c>
      <c r="E677" s="157" t="s">
        <v>44</v>
      </c>
      <c r="F677" s="58" t="s">
        <v>426</v>
      </c>
      <c r="G677" s="60">
        <v>299.73700000000002</v>
      </c>
      <c r="H677" s="60">
        <v>149.86799999999999</v>
      </c>
      <c r="I677" s="60">
        <v>0</v>
      </c>
      <c r="J677" s="60">
        <v>0</v>
      </c>
      <c r="K677" s="60">
        <v>73.739999999999995</v>
      </c>
      <c r="L677" s="60">
        <v>45</v>
      </c>
      <c r="M677" s="60">
        <v>17.201000000000001</v>
      </c>
      <c r="N677" s="60">
        <v>13.928000000000001</v>
      </c>
      <c r="O677" s="61">
        <v>25.398599438841384</v>
      </c>
      <c r="P677" s="158">
        <v>31.333333333333332</v>
      </c>
    </row>
    <row r="678" spans="1:16" s="79" customFormat="1" ht="60" customHeight="1">
      <c r="A678" s="58">
        <f t="shared" ref="A678:B681" si="109">A677+1</f>
        <v>637</v>
      </c>
      <c r="B678" s="58">
        <f t="shared" si="109"/>
        <v>2</v>
      </c>
      <c r="C678" s="58">
        <v>2164</v>
      </c>
      <c r="D678" s="59" t="s">
        <v>427</v>
      </c>
      <c r="E678" s="157" t="s">
        <v>44</v>
      </c>
      <c r="F678" s="58" t="s">
        <v>428</v>
      </c>
      <c r="G678" s="60">
        <v>471.56299999999999</v>
      </c>
      <c r="H678" s="60">
        <v>200</v>
      </c>
      <c r="I678" s="60">
        <v>0</v>
      </c>
      <c r="J678" s="60">
        <v>0</v>
      </c>
      <c r="K678" s="60">
        <v>183.98400000000001</v>
      </c>
      <c r="L678" s="60">
        <v>33</v>
      </c>
      <c r="M678" s="60">
        <v>44.454999999999998</v>
      </c>
      <c r="N678" s="60">
        <v>10.124000000000001</v>
      </c>
      <c r="O678" s="61">
        <v>18.57206778309579</v>
      </c>
      <c r="P678" s="158">
        <v>29.666666666666668</v>
      </c>
    </row>
    <row r="679" spans="1:16" s="79" customFormat="1" ht="67.5" customHeight="1">
      <c r="A679" s="58">
        <f t="shared" si="109"/>
        <v>638</v>
      </c>
      <c r="B679" s="58">
        <f t="shared" si="109"/>
        <v>3</v>
      </c>
      <c r="C679" s="58">
        <v>2476</v>
      </c>
      <c r="D679" s="59" t="s">
        <v>820</v>
      </c>
      <c r="E679" s="157" t="s">
        <v>764</v>
      </c>
      <c r="F679" s="58" t="s">
        <v>56</v>
      </c>
      <c r="G679" s="60">
        <v>127.58</v>
      </c>
      <c r="H679" s="60">
        <v>57.41</v>
      </c>
      <c r="I679" s="60">
        <v>0</v>
      </c>
      <c r="J679" s="60">
        <v>0</v>
      </c>
      <c r="K679" s="60">
        <v>46.67</v>
      </c>
      <c r="L679" s="60">
        <v>10</v>
      </c>
      <c r="M679" s="60">
        <v>13.5</v>
      </c>
      <c r="N679" s="60">
        <v>0</v>
      </c>
      <c r="O679" s="61">
        <f>(N679+M679+L679)/G679*100</f>
        <v>18.419815018027904</v>
      </c>
      <c r="P679" s="158" t="e">
        <f>#REF!+#REF!</f>
        <v>#REF!</v>
      </c>
    </row>
    <row r="680" spans="1:16" s="79" customFormat="1" ht="39.75" customHeight="1">
      <c r="A680" s="58">
        <f t="shared" si="109"/>
        <v>639</v>
      </c>
      <c r="B680" s="58">
        <f t="shared" si="109"/>
        <v>4</v>
      </c>
      <c r="C680" s="58">
        <v>2657</v>
      </c>
      <c r="D680" s="59" t="s">
        <v>1004</v>
      </c>
      <c r="E680" s="157" t="s">
        <v>876</v>
      </c>
      <c r="F680" s="58" t="s">
        <v>56</v>
      </c>
      <c r="G680" s="60">
        <v>199.93799999999999</v>
      </c>
      <c r="H680" s="60">
        <v>99.968999999999994</v>
      </c>
      <c r="I680" s="60">
        <v>0</v>
      </c>
      <c r="J680" s="60">
        <v>0</v>
      </c>
      <c r="K680" s="60">
        <v>63.292999999999999</v>
      </c>
      <c r="L680" s="60">
        <v>18</v>
      </c>
      <c r="M680" s="60">
        <v>5</v>
      </c>
      <c r="N680" s="60">
        <v>13.676</v>
      </c>
      <c r="O680" s="61">
        <f>(N680+M680+L680)/G680*100</f>
        <v>18.343686542828276</v>
      </c>
      <c r="P680" s="158" t="e">
        <f>#REF!+#REF!</f>
        <v>#REF!</v>
      </c>
    </row>
    <row r="681" spans="1:16" s="79" customFormat="1" ht="57.75" customHeight="1">
      <c r="A681" s="58">
        <f t="shared" si="109"/>
        <v>640</v>
      </c>
      <c r="B681" s="58">
        <f t="shared" si="109"/>
        <v>5</v>
      </c>
      <c r="C681" s="58">
        <v>1785</v>
      </c>
      <c r="D681" s="59" t="s">
        <v>1264</v>
      </c>
      <c r="E681" s="157" t="s">
        <v>1100</v>
      </c>
      <c r="F681" s="58" t="s">
        <v>1265</v>
      </c>
      <c r="G681" s="60">
        <v>291.82600000000002</v>
      </c>
      <c r="H681" s="60">
        <v>144</v>
      </c>
      <c r="I681" s="60">
        <v>0</v>
      </c>
      <c r="J681" s="60">
        <v>0</v>
      </c>
      <c r="K681" s="60">
        <v>93.682000000000002</v>
      </c>
      <c r="L681" s="60">
        <v>34</v>
      </c>
      <c r="M681" s="60">
        <v>0</v>
      </c>
      <c r="N681" s="60">
        <v>20.143999999999998</v>
      </c>
      <c r="O681" s="61">
        <f>(L681+M681+N681)/G681*100</f>
        <v>18.553521619046965</v>
      </c>
      <c r="P681" s="158" t="e">
        <f>#REF!+#REF!</f>
        <v>#REF!</v>
      </c>
    </row>
    <row r="682" spans="1:16" s="19" customFormat="1" ht="20.25">
      <c r="A682" s="16"/>
      <c r="B682" s="27">
        <v>3</v>
      </c>
      <c r="C682" s="17"/>
      <c r="D682" s="20" t="s">
        <v>35</v>
      </c>
      <c r="E682" s="89"/>
      <c r="F682" s="18"/>
      <c r="G682" s="28">
        <f t="shared" ref="G682:N682" si="110">SUM(G683:G685)</f>
        <v>842.87599999999998</v>
      </c>
      <c r="H682" s="28">
        <f t="shared" si="110"/>
        <v>407.90700000000004</v>
      </c>
      <c r="I682" s="28">
        <f t="shared" si="110"/>
        <v>0</v>
      </c>
      <c r="J682" s="28">
        <f t="shared" si="110"/>
        <v>0</v>
      </c>
      <c r="K682" s="28">
        <f t="shared" si="110"/>
        <v>284.02499999999998</v>
      </c>
      <c r="L682" s="28">
        <f t="shared" si="110"/>
        <v>90</v>
      </c>
      <c r="M682" s="28">
        <f t="shared" si="110"/>
        <v>36</v>
      </c>
      <c r="N682" s="28">
        <f t="shared" si="110"/>
        <v>24.944000000000003</v>
      </c>
      <c r="O682" s="36"/>
      <c r="P682" s="36"/>
    </row>
    <row r="683" spans="1:16" s="79" customFormat="1" ht="67.5" customHeight="1">
      <c r="A683" s="58">
        <f>A681+1</f>
        <v>641</v>
      </c>
      <c r="B683" s="58">
        <v>1</v>
      </c>
      <c r="C683" s="58">
        <v>1296</v>
      </c>
      <c r="D683" s="59" t="s">
        <v>429</v>
      </c>
      <c r="E683" s="157" t="s">
        <v>44</v>
      </c>
      <c r="F683" s="58" t="s">
        <v>128</v>
      </c>
      <c r="G683" s="60">
        <v>299.88099999999997</v>
      </c>
      <c r="H683" s="60">
        <v>145</v>
      </c>
      <c r="I683" s="60">
        <v>0</v>
      </c>
      <c r="J683" s="60">
        <v>0</v>
      </c>
      <c r="K683" s="60">
        <v>103.53700000000001</v>
      </c>
      <c r="L683" s="60">
        <v>44</v>
      </c>
      <c r="M683" s="60">
        <v>0</v>
      </c>
      <c r="N683" s="60">
        <v>7.3440000000000003</v>
      </c>
      <c r="O683" s="61">
        <f>(L683+M683+N683)/G683*100</f>
        <v>17.121458178410773</v>
      </c>
      <c r="P683" s="158" t="e">
        <f>#REF!+#REF!</f>
        <v>#REF!</v>
      </c>
    </row>
    <row r="684" spans="1:16" s="79" customFormat="1" ht="61.5" customHeight="1">
      <c r="A684" s="58">
        <f>A683+1</f>
        <v>642</v>
      </c>
      <c r="B684" s="58">
        <f>B683+1</f>
        <v>2</v>
      </c>
      <c r="C684" s="58">
        <v>570</v>
      </c>
      <c r="D684" s="59" t="s">
        <v>821</v>
      </c>
      <c r="E684" s="157" t="s">
        <v>764</v>
      </c>
      <c r="F684" s="58" t="s">
        <v>822</v>
      </c>
      <c r="G684" s="60">
        <v>268.90699999999998</v>
      </c>
      <c r="H684" s="60">
        <v>132.90700000000001</v>
      </c>
      <c r="I684" s="60">
        <v>0</v>
      </c>
      <c r="J684" s="60">
        <v>0</v>
      </c>
      <c r="K684" s="60">
        <v>90</v>
      </c>
      <c r="L684" s="60">
        <v>46</v>
      </c>
      <c r="M684" s="60">
        <v>0</v>
      </c>
      <c r="N684" s="60">
        <v>0</v>
      </c>
      <c r="O684" s="61">
        <f>(N684+M684+L684)/G684*100</f>
        <v>17.106285816285929</v>
      </c>
      <c r="P684" s="158" t="e">
        <f>#REF!+#REF!</f>
        <v>#REF!</v>
      </c>
    </row>
    <row r="685" spans="1:16" s="79" customFormat="1" ht="61.5" customHeight="1">
      <c r="A685" s="58">
        <f>A684+1</f>
        <v>643</v>
      </c>
      <c r="B685" s="58">
        <f>B684+1</f>
        <v>3</v>
      </c>
      <c r="C685" s="58">
        <v>529</v>
      </c>
      <c r="D685" s="59" t="s">
        <v>1005</v>
      </c>
      <c r="E685" s="157" t="s">
        <v>876</v>
      </c>
      <c r="F685" s="58" t="s">
        <v>1006</v>
      </c>
      <c r="G685" s="60">
        <v>274.08800000000002</v>
      </c>
      <c r="H685" s="60">
        <v>130</v>
      </c>
      <c r="I685" s="60">
        <v>0</v>
      </c>
      <c r="J685" s="60">
        <v>0</v>
      </c>
      <c r="K685" s="60">
        <v>90.488</v>
      </c>
      <c r="L685" s="60">
        <v>0</v>
      </c>
      <c r="M685" s="60">
        <v>36</v>
      </c>
      <c r="N685" s="60">
        <v>17.600000000000001</v>
      </c>
      <c r="O685" s="61">
        <f>(N685+M685+L685)/G685*100</f>
        <v>19.555763112576983</v>
      </c>
      <c r="P685" s="158" t="e">
        <f>#REF!+#REF!</f>
        <v>#REF!</v>
      </c>
    </row>
    <row r="686" spans="1:16" s="11" customFormat="1" ht="20.25">
      <c r="A686" s="10"/>
      <c r="B686" s="13">
        <f>B687+B700+B718+B732+B695</f>
        <v>44</v>
      </c>
      <c r="C686" s="5"/>
      <c r="D686" s="9" t="s">
        <v>28</v>
      </c>
      <c r="E686" s="87"/>
      <c r="F686" s="5"/>
      <c r="G686" s="12">
        <f t="shared" ref="G686:N686" si="111">G687+G700+G718+G732+G695</f>
        <v>14028.233000000002</v>
      </c>
      <c r="H686" s="12">
        <f t="shared" si="111"/>
        <v>6393.0119999999997</v>
      </c>
      <c r="I686" s="12">
        <f t="shared" si="111"/>
        <v>552.28499999999997</v>
      </c>
      <c r="J686" s="12">
        <f t="shared" si="111"/>
        <v>272.08299999999997</v>
      </c>
      <c r="K686" s="12">
        <f t="shared" si="111"/>
        <v>3971.4660000000003</v>
      </c>
      <c r="L686" s="12">
        <f t="shared" si="111"/>
        <v>890.06</v>
      </c>
      <c r="M686" s="31">
        <f t="shared" si="111"/>
        <v>1664.9169999999999</v>
      </c>
      <c r="N686" s="37">
        <f t="shared" si="111"/>
        <v>284.41000000000003</v>
      </c>
      <c r="O686" s="37"/>
      <c r="P686" s="37"/>
    </row>
    <row r="687" spans="1:16" s="26" customFormat="1" ht="20.25">
      <c r="A687" s="21"/>
      <c r="B687" s="22">
        <v>7</v>
      </c>
      <c r="C687" s="23"/>
      <c r="D687" s="24" t="s">
        <v>80</v>
      </c>
      <c r="E687" s="88"/>
      <c r="F687" s="23"/>
      <c r="G687" s="30">
        <f>SUM(G688:G694)</f>
        <v>2368.4210000000003</v>
      </c>
      <c r="H687" s="30">
        <f t="shared" ref="H687:N687" si="112">SUM(H688:H694)</f>
        <v>1157.0369999999998</v>
      </c>
      <c r="I687" s="30">
        <f t="shared" si="112"/>
        <v>552.28499999999997</v>
      </c>
      <c r="J687" s="30">
        <f t="shared" si="112"/>
        <v>272.08299999999997</v>
      </c>
      <c r="K687" s="30">
        <f t="shared" si="112"/>
        <v>0</v>
      </c>
      <c r="L687" s="30">
        <f t="shared" si="112"/>
        <v>162</v>
      </c>
      <c r="M687" s="30">
        <f t="shared" si="112"/>
        <v>129.97800000000001</v>
      </c>
      <c r="N687" s="30">
        <f t="shared" si="112"/>
        <v>95.038000000000011</v>
      </c>
      <c r="O687" s="38"/>
      <c r="P687" s="38"/>
    </row>
    <row r="688" spans="1:16" s="79" customFormat="1" ht="42" customHeight="1">
      <c r="A688" s="58">
        <f>A685+1</f>
        <v>644</v>
      </c>
      <c r="B688" s="58">
        <v>1</v>
      </c>
      <c r="C688" s="58">
        <v>1884</v>
      </c>
      <c r="D688" s="59" t="s">
        <v>824</v>
      </c>
      <c r="E688" s="157" t="s">
        <v>764</v>
      </c>
      <c r="F688" s="58" t="s">
        <v>825</v>
      </c>
      <c r="G688" s="60">
        <v>399.99799999999999</v>
      </c>
      <c r="H688" s="60">
        <v>199.999</v>
      </c>
      <c r="I688" s="60">
        <v>137.53</v>
      </c>
      <c r="J688" s="60">
        <v>0</v>
      </c>
      <c r="K688" s="60">
        <v>0</v>
      </c>
      <c r="L688" s="60">
        <v>35</v>
      </c>
      <c r="M688" s="60">
        <v>0</v>
      </c>
      <c r="N688" s="60">
        <v>27.469000000000001</v>
      </c>
      <c r="O688" s="61">
        <v>15.617328086640434</v>
      </c>
      <c r="P688" s="158">
        <v>27.833333333333332</v>
      </c>
    </row>
    <row r="689" spans="1:16" s="79" customFormat="1" ht="42" customHeight="1">
      <c r="A689" s="58">
        <f t="shared" ref="A689:B694" si="113">A688+1</f>
        <v>645</v>
      </c>
      <c r="B689" s="58">
        <f t="shared" si="113"/>
        <v>2</v>
      </c>
      <c r="C689" s="58">
        <v>1966</v>
      </c>
      <c r="D689" s="59" t="s">
        <v>823</v>
      </c>
      <c r="E689" s="157" t="s">
        <v>764</v>
      </c>
      <c r="F689" s="58" t="s">
        <v>129</v>
      </c>
      <c r="G689" s="60">
        <v>312.34800000000001</v>
      </c>
      <c r="H689" s="60">
        <v>129.57499999999999</v>
      </c>
      <c r="I689" s="60">
        <v>129.57499999999999</v>
      </c>
      <c r="J689" s="60">
        <v>0</v>
      </c>
      <c r="K689" s="60">
        <v>0</v>
      </c>
      <c r="L689" s="60">
        <v>20</v>
      </c>
      <c r="M689" s="60">
        <v>33.198</v>
      </c>
      <c r="N689" s="60">
        <v>0</v>
      </c>
      <c r="O689" s="61">
        <v>17.031644191734859</v>
      </c>
      <c r="P689" s="158">
        <v>28.166666666666668</v>
      </c>
    </row>
    <row r="690" spans="1:16" s="79" customFormat="1" ht="61.5" customHeight="1">
      <c r="A690" s="58">
        <f t="shared" si="113"/>
        <v>646</v>
      </c>
      <c r="B690" s="58">
        <f t="shared" si="113"/>
        <v>3</v>
      </c>
      <c r="C690" s="58">
        <v>2512</v>
      </c>
      <c r="D690" s="59" t="s">
        <v>826</v>
      </c>
      <c r="E690" s="157" t="s">
        <v>764</v>
      </c>
      <c r="F690" s="58" t="s">
        <v>129</v>
      </c>
      <c r="G690" s="60">
        <v>399.98500000000001</v>
      </c>
      <c r="H690" s="60">
        <v>199.99199999999999</v>
      </c>
      <c r="I690" s="60">
        <v>138.501</v>
      </c>
      <c r="J690" s="60">
        <v>0</v>
      </c>
      <c r="K690" s="60">
        <v>0</v>
      </c>
      <c r="L690" s="60">
        <v>10</v>
      </c>
      <c r="M690" s="60">
        <v>29.68</v>
      </c>
      <c r="N690" s="60">
        <v>21.812000000000001</v>
      </c>
      <c r="O690" s="61">
        <v>15.373576509119092</v>
      </c>
      <c r="P690" s="158">
        <v>27.166666666666668</v>
      </c>
    </row>
    <row r="691" spans="1:16" s="79" customFormat="1" ht="43.5" customHeight="1">
      <c r="A691" s="58">
        <f t="shared" si="113"/>
        <v>647</v>
      </c>
      <c r="B691" s="58">
        <f t="shared" si="113"/>
        <v>4</v>
      </c>
      <c r="C691" s="58">
        <v>1929</v>
      </c>
      <c r="D691" s="59" t="s">
        <v>1015</v>
      </c>
      <c r="E691" s="157" t="s">
        <v>876</v>
      </c>
      <c r="F691" s="161" t="s">
        <v>1016</v>
      </c>
      <c r="G691" s="60">
        <v>399.99700000000001</v>
      </c>
      <c r="H691" s="60">
        <v>199.99799999999999</v>
      </c>
      <c r="I691" s="60">
        <v>0</v>
      </c>
      <c r="J691" s="60">
        <v>135.46199999999999</v>
      </c>
      <c r="K691" s="60">
        <v>0</v>
      </c>
      <c r="L691" s="60">
        <v>15</v>
      </c>
      <c r="M691" s="60">
        <v>28.1</v>
      </c>
      <c r="N691" s="60">
        <v>21.437000000000001</v>
      </c>
      <c r="O691" s="61">
        <v>16.134371007782558</v>
      </c>
      <c r="P691" s="162">
        <v>27.166666666666668</v>
      </c>
    </row>
    <row r="692" spans="1:16" s="79" customFormat="1" ht="42" customHeight="1">
      <c r="A692" s="58">
        <f t="shared" si="113"/>
        <v>648</v>
      </c>
      <c r="B692" s="58">
        <f t="shared" si="113"/>
        <v>5</v>
      </c>
      <c r="C692" s="58">
        <v>1955</v>
      </c>
      <c r="D692" s="59" t="s">
        <v>1013</v>
      </c>
      <c r="E692" s="157" t="s">
        <v>876</v>
      </c>
      <c r="F692" s="161" t="s">
        <v>1014</v>
      </c>
      <c r="G692" s="60">
        <v>128.94900000000001</v>
      </c>
      <c r="H692" s="60">
        <v>64.474000000000004</v>
      </c>
      <c r="I692" s="60">
        <v>0</v>
      </c>
      <c r="J692" s="60">
        <v>39.475000000000001</v>
      </c>
      <c r="K692" s="60">
        <v>0</v>
      </c>
      <c r="L692" s="60">
        <v>0</v>
      </c>
      <c r="M692" s="60">
        <v>25</v>
      </c>
      <c r="N692" s="60">
        <v>0</v>
      </c>
      <c r="O692" s="61">
        <v>19.387509790692441</v>
      </c>
      <c r="P692" s="162">
        <v>28.833333333333332</v>
      </c>
    </row>
    <row r="693" spans="1:16" s="79" customFormat="1" ht="42" customHeight="1">
      <c r="A693" s="58">
        <f t="shared" si="113"/>
        <v>649</v>
      </c>
      <c r="B693" s="58">
        <f t="shared" ref="B693" si="114">B692+1</f>
        <v>6</v>
      </c>
      <c r="C693" s="58">
        <v>1453</v>
      </c>
      <c r="D693" s="59" t="s">
        <v>1717</v>
      </c>
      <c r="E693" s="157" t="s">
        <v>876</v>
      </c>
      <c r="F693" s="161" t="s">
        <v>1718</v>
      </c>
      <c r="G693" s="60">
        <v>399.99799999999999</v>
      </c>
      <c r="H693" s="60">
        <v>199.999</v>
      </c>
      <c r="I693" s="60">
        <v>146.679</v>
      </c>
      <c r="J693" s="60">
        <v>0</v>
      </c>
      <c r="K693" s="60">
        <v>0</v>
      </c>
      <c r="L693" s="60">
        <v>15</v>
      </c>
      <c r="M693" s="60">
        <v>14</v>
      </c>
      <c r="N693" s="60">
        <v>24.32</v>
      </c>
      <c r="O693" s="61">
        <f t="shared" ref="O693" si="115">(N693+M693+L693)/G693*100</f>
        <v>13.330066650333253</v>
      </c>
      <c r="P693" s="162">
        <v>23.167000000000002</v>
      </c>
    </row>
    <row r="694" spans="1:16" s="79" customFormat="1" ht="53.25" customHeight="1">
      <c r="A694" s="58">
        <f t="shared" si="113"/>
        <v>650</v>
      </c>
      <c r="B694" s="58">
        <f t="shared" ref="B694" si="116">B693+1</f>
        <v>7</v>
      </c>
      <c r="C694" s="58">
        <v>1813</v>
      </c>
      <c r="D694" s="59" t="s">
        <v>1543</v>
      </c>
      <c r="E694" s="157" t="s">
        <v>1441</v>
      </c>
      <c r="F694" s="161" t="s">
        <v>1544</v>
      </c>
      <c r="G694" s="60">
        <v>327.14600000000002</v>
      </c>
      <c r="H694" s="60">
        <v>163</v>
      </c>
      <c r="I694" s="60">
        <v>0</v>
      </c>
      <c r="J694" s="60">
        <v>97.146000000000001</v>
      </c>
      <c r="K694" s="60">
        <v>0</v>
      </c>
      <c r="L694" s="60">
        <v>67</v>
      </c>
      <c r="M694" s="60">
        <v>0</v>
      </c>
      <c r="N694" s="60">
        <v>0</v>
      </c>
      <c r="O694" s="61">
        <f>(N694+M694+L694)/G694*100</f>
        <v>20.480152592420509</v>
      </c>
      <c r="P694" s="162" t="e">
        <f>#REF!+#REF!</f>
        <v>#REF!</v>
      </c>
    </row>
    <row r="695" spans="1:16" s="19" customFormat="1" ht="20.25">
      <c r="A695" s="16"/>
      <c r="B695" s="27">
        <v>4</v>
      </c>
      <c r="C695" s="17"/>
      <c r="D695" s="20" t="s">
        <v>137</v>
      </c>
      <c r="E695" s="89"/>
      <c r="F695" s="18"/>
      <c r="G695" s="28">
        <f>SUM(G696:G699)</f>
        <v>1592.0650000000001</v>
      </c>
      <c r="H695" s="28">
        <f t="shared" ref="H695:N695" si="117">SUM(H696:H699)</f>
        <v>642.35199999999998</v>
      </c>
      <c r="I695" s="28">
        <f t="shared" si="117"/>
        <v>0</v>
      </c>
      <c r="J695" s="28">
        <f t="shared" si="117"/>
        <v>0</v>
      </c>
      <c r="K695" s="28">
        <f t="shared" si="117"/>
        <v>659.63099999999997</v>
      </c>
      <c r="L695" s="28">
        <f t="shared" si="117"/>
        <v>50</v>
      </c>
      <c r="M695" s="28">
        <f t="shared" si="117"/>
        <v>160</v>
      </c>
      <c r="N695" s="28">
        <f t="shared" si="117"/>
        <v>80.082000000000008</v>
      </c>
      <c r="O695" s="36"/>
      <c r="P695" s="36"/>
    </row>
    <row r="696" spans="1:16" s="79" customFormat="1" ht="61.5" customHeight="1">
      <c r="A696" s="58">
        <f>A694+1</f>
        <v>651</v>
      </c>
      <c r="B696" s="58">
        <v>1</v>
      </c>
      <c r="C696" s="58">
        <v>2562</v>
      </c>
      <c r="D696" s="59" t="s">
        <v>597</v>
      </c>
      <c r="E696" s="157" t="s">
        <v>44</v>
      </c>
      <c r="F696" s="58" t="s">
        <v>138</v>
      </c>
      <c r="G696" s="60">
        <v>495.59199999999998</v>
      </c>
      <c r="H696" s="60">
        <v>200</v>
      </c>
      <c r="I696" s="60">
        <v>0</v>
      </c>
      <c r="J696" s="60">
        <v>0</v>
      </c>
      <c r="K696" s="60">
        <v>205.892</v>
      </c>
      <c r="L696" s="60">
        <v>15</v>
      </c>
      <c r="M696" s="60">
        <v>50</v>
      </c>
      <c r="N696" s="60">
        <v>24.7</v>
      </c>
      <c r="O696" s="61">
        <f>(L696+M696+N696)/G696*100</f>
        <v>18.099565771844585</v>
      </c>
      <c r="P696" s="158" t="e">
        <f>#REF!+#REF!</f>
        <v>#REF!</v>
      </c>
    </row>
    <row r="697" spans="1:16" s="79" customFormat="1" ht="61.5" customHeight="1">
      <c r="A697" s="58">
        <f t="shared" ref="A697:B699" si="118">A696+1</f>
        <v>652</v>
      </c>
      <c r="B697" s="58">
        <f t="shared" si="118"/>
        <v>2</v>
      </c>
      <c r="C697" s="58">
        <v>2652</v>
      </c>
      <c r="D697" s="59" t="s">
        <v>1017</v>
      </c>
      <c r="E697" s="157" t="s">
        <v>876</v>
      </c>
      <c r="F697" s="58" t="s">
        <v>1018</v>
      </c>
      <c r="G697" s="60">
        <v>496.79399999999998</v>
      </c>
      <c r="H697" s="60">
        <v>200</v>
      </c>
      <c r="I697" s="60">
        <v>0</v>
      </c>
      <c r="J697" s="60">
        <v>0</v>
      </c>
      <c r="K697" s="60">
        <v>211.386</v>
      </c>
      <c r="L697" s="60">
        <v>10</v>
      </c>
      <c r="M697" s="60">
        <v>50</v>
      </c>
      <c r="N697" s="60">
        <v>25.408000000000001</v>
      </c>
      <c r="O697" s="61">
        <f>(N697+M697+L697)/G697*100</f>
        <v>17.191834039863608</v>
      </c>
      <c r="P697" s="158" t="e">
        <f>#REF!+#REF!</f>
        <v>#REF!</v>
      </c>
    </row>
    <row r="698" spans="1:16" s="79" customFormat="1" ht="42.75" customHeight="1">
      <c r="A698" s="58">
        <f t="shared" si="118"/>
        <v>653</v>
      </c>
      <c r="B698" s="58">
        <f t="shared" si="118"/>
        <v>3</v>
      </c>
      <c r="C698" s="58">
        <v>2531</v>
      </c>
      <c r="D698" s="59" t="s">
        <v>1272</v>
      </c>
      <c r="E698" s="157" t="s">
        <v>1100</v>
      </c>
      <c r="F698" s="58" t="s">
        <v>138</v>
      </c>
      <c r="G698" s="60">
        <v>299.99900000000002</v>
      </c>
      <c r="H698" s="60">
        <v>122.5</v>
      </c>
      <c r="I698" s="60">
        <v>0</v>
      </c>
      <c r="J698" s="60">
        <v>0</v>
      </c>
      <c r="K698" s="60">
        <v>122.501</v>
      </c>
      <c r="L698" s="60">
        <v>10</v>
      </c>
      <c r="M698" s="60">
        <v>30</v>
      </c>
      <c r="N698" s="60">
        <v>14.997999999999999</v>
      </c>
      <c r="O698" s="61">
        <v>18.332727775759249</v>
      </c>
      <c r="P698" s="158">
        <v>29.666666666666668</v>
      </c>
    </row>
    <row r="699" spans="1:16" s="79" customFormat="1" ht="45.75" customHeight="1">
      <c r="A699" s="58">
        <f t="shared" si="118"/>
        <v>654</v>
      </c>
      <c r="B699" s="58">
        <f t="shared" si="118"/>
        <v>4</v>
      </c>
      <c r="C699" s="58">
        <v>2616</v>
      </c>
      <c r="D699" s="59" t="s">
        <v>1273</v>
      </c>
      <c r="E699" s="157" t="s">
        <v>1100</v>
      </c>
      <c r="F699" s="58" t="s">
        <v>94</v>
      </c>
      <c r="G699" s="60">
        <v>299.68</v>
      </c>
      <c r="H699" s="60">
        <v>119.852</v>
      </c>
      <c r="I699" s="60">
        <v>0</v>
      </c>
      <c r="J699" s="60">
        <v>0</v>
      </c>
      <c r="K699" s="60">
        <v>119.852</v>
      </c>
      <c r="L699" s="60">
        <v>15</v>
      </c>
      <c r="M699" s="60">
        <v>30</v>
      </c>
      <c r="N699" s="60">
        <v>14.976000000000001</v>
      </c>
      <c r="O699" s="61">
        <v>20.013347570742123</v>
      </c>
      <c r="P699" s="158">
        <v>31.333333333333332</v>
      </c>
    </row>
    <row r="700" spans="1:16" s="19" customFormat="1" ht="20.25">
      <c r="A700" s="16"/>
      <c r="B700" s="27">
        <v>17</v>
      </c>
      <c r="C700" s="17"/>
      <c r="D700" s="20" t="s">
        <v>36</v>
      </c>
      <c r="E700" s="89"/>
      <c r="F700" s="18"/>
      <c r="G700" s="28">
        <f>SUM(G701:G717)</f>
        <v>4695.3549999999996</v>
      </c>
      <c r="H700" s="28">
        <f t="shared" ref="H700:N700" si="119">SUM(H701:H717)</f>
        <v>2291</v>
      </c>
      <c r="I700" s="28">
        <f t="shared" si="119"/>
        <v>0</v>
      </c>
      <c r="J700" s="28">
        <f t="shared" si="119"/>
        <v>0</v>
      </c>
      <c r="K700" s="28">
        <f t="shared" si="119"/>
        <v>1399.6840000000002</v>
      </c>
      <c r="L700" s="28">
        <f t="shared" si="119"/>
        <v>145</v>
      </c>
      <c r="M700" s="28">
        <f t="shared" si="119"/>
        <v>819.33399999999995</v>
      </c>
      <c r="N700" s="28">
        <f t="shared" si="119"/>
        <v>40.337000000000003</v>
      </c>
      <c r="O700" s="36"/>
      <c r="P700" s="36"/>
    </row>
    <row r="701" spans="1:16" s="79" customFormat="1" ht="45.75" customHeight="1">
      <c r="A701" s="58">
        <f>A699+1</f>
        <v>655</v>
      </c>
      <c r="B701" s="58">
        <v>1</v>
      </c>
      <c r="C701" s="58">
        <v>1968</v>
      </c>
      <c r="D701" s="59" t="s">
        <v>433</v>
      </c>
      <c r="E701" s="157" t="s">
        <v>44</v>
      </c>
      <c r="F701" s="58" t="s">
        <v>434</v>
      </c>
      <c r="G701" s="60">
        <v>299.57900000000001</v>
      </c>
      <c r="H701" s="60">
        <v>149</v>
      </c>
      <c r="I701" s="60">
        <v>0</v>
      </c>
      <c r="J701" s="60">
        <v>0</v>
      </c>
      <c r="K701" s="60">
        <v>80.143000000000001</v>
      </c>
      <c r="L701" s="60">
        <v>10</v>
      </c>
      <c r="M701" s="60">
        <v>50</v>
      </c>
      <c r="N701" s="60">
        <v>10.436</v>
      </c>
      <c r="O701" s="61">
        <v>23.511661364781915</v>
      </c>
      <c r="P701" s="158">
        <v>30.333333333333332</v>
      </c>
    </row>
    <row r="702" spans="1:16" s="79" customFormat="1" ht="45.75" customHeight="1">
      <c r="A702" s="58">
        <f t="shared" ref="A702:B704" si="120">A701+1</f>
        <v>656</v>
      </c>
      <c r="B702" s="58">
        <f t="shared" si="120"/>
        <v>2</v>
      </c>
      <c r="C702" s="58">
        <v>2140</v>
      </c>
      <c r="D702" s="59" t="s">
        <v>431</v>
      </c>
      <c r="E702" s="157" t="s">
        <v>44</v>
      </c>
      <c r="F702" s="58" t="s">
        <v>432</v>
      </c>
      <c r="G702" s="60">
        <v>299.99900000000002</v>
      </c>
      <c r="H702" s="60">
        <v>149</v>
      </c>
      <c r="I702" s="60">
        <v>0</v>
      </c>
      <c r="J702" s="60">
        <v>0</v>
      </c>
      <c r="K702" s="60">
        <v>88.988</v>
      </c>
      <c r="L702" s="60">
        <v>10</v>
      </c>
      <c r="M702" s="60">
        <v>45</v>
      </c>
      <c r="N702" s="60">
        <v>7.0110000000000001</v>
      </c>
      <c r="O702" s="61">
        <v>20.670402234674114</v>
      </c>
      <c r="P702" s="158">
        <v>31.333333333333332</v>
      </c>
    </row>
    <row r="703" spans="1:16" s="79" customFormat="1" ht="45.75" customHeight="1">
      <c r="A703" s="58">
        <f t="shared" si="120"/>
        <v>657</v>
      </c>
      <c r="B703" s="58">
        <f t="shared" si="120"/>
        <v>3</v>
      </c>
      <c r="C703" s="58">
        <v>2155</v>
      </c>
      <c r="D703" s="59" t="s">
        <v>430</v>
      </c>
      <c r="E703" s="157" t="s">
        <v>44</v>
      </c>
      <c r="F703" s="58" t="s">
        <v>129</v>
      </c>
      <c r="G703" s="60">
        <v>299.988</v>
      </c>
      <c r="H703" s="60">
        <v>149</v>
      </c>
      <c r="I703" s="60">
        <v>0</v>
      </c>
      <c r="J703" s="60">
        <v>0</v>
      </c>
      <c r="K703" s="60">
        <v>85.841999999999999</v>
      </c>
      <c r="L703" s="60">
        <v>15</v>
      </c>
      <c r="M703" s="60">
        <v>50.146000000000001</v>
      </c>
      <c r="N703" s="60">
        <v>0</v>
      </c>
      <c r="O703" s="61">
        <v>21.716201981412588</v>
      </c>
      <c r="P703" s="158">
        <v>32.333333333333329</v>
      </c>
    </row>
    <row r="704" spans="1:16" s="69" customFormat="1" ht="44.25" customHeight="1">
      <c r="A704" s="58">
        <f t="shared" si="120"/>
        <v>658</v>
      </c>
      <c r="B704" s="58">
        <f t="shared" si="120"/>
        <v>4</v>
      </c>
      <c r="C704" s="80">
        <v>2289</v>
      </c>
      <c r="D704" s="59" t="s">
        <v>827</v>
      </c>
      <c r="E704" s="157" t="s">
        <v>764</v>
      </c>
      <c r="F704" s="58" t="s">
        <v>828</v>
      </c>
      <c r="G704" s="81">
        <v>299.42899999999997</v>
      </c>
      <c r="H704" s="81">
        <v>149</v>
      </c>
      <c r="I704" s="81">
        <v>0</v>
      </c>
      <c r="J704" s="81">
        <v>0</v>
      </c>
      <c r="K704" s="81">
        <v>85.429000000000002</v>
      </c>
      <c r="L704" s="81">
        <v>5</v>
      </c>
      <c r="M704" s="81">
        <v>60</v>
      </c>
      <c r="N704" s="81">
        <v>0</v>
      </c>
      <c r="O704" s="159">
        <f>(N704+M704+L704)/G704*100</f>
        <v>21.707984196587507</v>
      </c>
      <c r="P704" s="160" t="e">
        <f>#REF!+#REF!</f>
        <v>#REF!</v>
      </c>
    </row>
    <row r="705" spans="1:16" s="69" customFormat="1" ht="44.25" customHeight="1">
      <c r="A705" s="58">
        <f t="shared" ref="A705:A717" si="121">A704+1</f>
        <v>659</v>
      </c>
      <c r="B705" s="58">
        <f t="shared" ref="B705:B717" si="122">B704+1</f>
        <v>5</v>
      </c>
      <c r="C705" s="80">
        <v>1917</v>
      </c>
      <c r="D705" s="59" t="s">
        <v>1007</v>
      </c>
      <c r="E705" s="157" t="s">
        <v>876</v>
      </c>
      <c r="F705" s="58" t="s">
        <v>1008</v>
      </c>
      <c r="G705" s="81">
        <v>299.43099999999998</v>
      </c>
      <c r="H705" s="81">
        <v>149</v>
      </c>
      <c r="I705" s="81">
        <v>0</v>
      </c>
      <c r="J705" s="81">
        <v>0</v>
      </c>
      <c r="K705" s="81">
        <v>88.79</v>
      </c>
      <c r="L705" s="81">
        <v>15</v>
      </c>
      <c r="M705" s="81">
        <v>45</v>
      </c>
      <c r="N705" s="81">
        <v>1.641</v>
      </c>
      <c r="O705" s="159">
        <v>20.586044865094131</v>
      </c>
      <c r="P705" s="160">
        <v>30.333333333333332</v>
      </c>
    </row>
    <row r="706" spans="1:16" s="69" customFormat="1" ht="44.25" customHeight="1">
      <c r="A706" s="58">
        <f t="shared" si="121"/>
        <v>660</v>
      </c>
      <c r="B706" s="58">
        <f t="shared" si="122"/>
        <v>6</v>
      </c>
      <c r="C706" s="80">
        <v>1982</v>
      </c>
      <c r="D706" s="59" t="s">
        <v>1009</v>
      </c>
      <c r="E706" s="157" t="s">
        <v>876</v>
      </c>
      <c r="F706" s="58" t="s">
        <v>671</v>
      </c>
      <c r="G706" s="81">
        <v>299.99599999999998</v>
      </c>
      <c r="H706" s="81">
        <v>149</v>
      </c>
      <c r="I706" s="81">
        <v>0</v>
      </c>
      <c r="J706" s="81">
        <v>0</v>
      </c>
      <c r="K706" s="81">
        <v>88.567999999999998</v>
      </c>
      <c r="L706" s="81">
        <v>15</v>
      </c>
      <c r="M706" s="81">
        <v>41.41</v>
      </c>
      <c r="N706" s="81">
        <v>6.0179999999999998</v>
      </c>
      <c r="O706" s="159">
        <v>20.809610794810599</v>
      </c>
      <c r="P706" s="160">
        <v>30.333333333333332</v>
      </c>
    </row>
    <row r="707" spans="1:16" s="69" customFormat="1" ht="44.25" customHeight="1">
      <c r="A707" s="58">
        <f t="shared" si="121"/>
        <v>661</v>
      </c>
      <c r="B707" s="58">
        <f t="shared" si="122"/>
        <v>7</v>
      </c>
      <c r="C707" s="80">
        <v>2418</v>
      </c>
      <c r="D707" s="59" t="s">
        <v>1010</v>
      </c>
      <c r="E707" s="157" t="s">
        <v>876</v>
      </c>
      <c r="F707" s="58" t="s">
        <v>1011</v>
      </c>
      <c r="G707" s="81">
        <v>299.976</v>
      </c>
      <c r="H707" s="81">
        <v>149</v>
      </c>
      <c r="I707" s="81">
        <v>0</v>
      </c>
      <c r="J707" s="81">
        <v>0</v>
      </c>
      <c r="K707" s="81">
        <v>85.671000000000006</v>
      </c>
      <c r="L707" s="81">
        <v>15</v>
      </c>
      <c r="M707" s="81">
        <v>45</v>
      </c>
      <c r="N707" s="81">
        <v>5.3049999999999997</v>
      </c>
      <c r="O707" s="159">
        <v>21.770074939328481</v>
      </c>
      <c r="P707" s="160">
        <v>29</v>
      </c>
    </row>
    <row r="708" spans="1:16" s="69" customFormat="1" ht="44.25" customHeight="1">
      <c r="A708" s="58">
        <f t="shared" si="121"/>
        <v>662</v>
      </c>
      <c r="B708" s="58">
        <f t="shared" si="122"/>
        <v>8</v>
      </c>
      <c r="C708" s="80">
        <v>2704</v>
      </c>
      <c r="D708" s="59" t="s">
        <v>1012</v>
      </c>
      <c r="E708" s="157" t="s">
        <v>876</v>
      </c>
      <c r="F708" s="58" t="s">
        <v>432</v>
      </c>
      <c r="G708" s="81">
        <v>100</v>
      </c>
      <c r="H708" s="81">
        <v>50</v>
      </c>
      <c r="I708" s="81">
        <v>0</v>
      </c>
      <c r="J708" s="81">
        <v>0</v>
      </c>
      <c r="K708" s="81">
        <v>30</v>
      </c>
      <c r="L708" s="81">
        <v>5</v>
      </c>
      <c r="M708" s="81">
        <v>15</v>
      </c>
      <c r="N708" s="81">
        <v>0</v>
      </c>
      <c r="O708" s="159">
        <v>20</v>
      </c>
      <c r="P708" s="160">
        <v>27.333333333333332</v>
      </c>
    </row>
    <row r="709" spans="1:16" s="69" customFormat="1" ht="44.25" customHeight="1">
      <c r="A709" s="58">
        <f t="shared" si="121"/>
        <v>663</v>
      </c>
      <c r="B709" s="58">
        <f t="shared" si="122"/>
        <v>9</v>
      </c>
      <c r="C709" s="80">
        <v>1964</v>
      </c>
      <c r="D709" s="59" t="s">
        <v>1266</v>
      </c>
      <c r="E709" s="157" t="s">
        <v>1100</v>
      </c>
      <c r="F709" s="58" t="s">
        <v>1008</v>
      </c>
      <c r="G709" s="81">
        <v>360.27300000000002</v>
      </c>
      <c r="H709" s="81">
        <v>180</v>
      </c>
      <c r="I709" s="81">
        <v>0</v>
      </c>
      <c r="J709" s="81">
        <v>0</v>
      </c>
      <c r="K709" s="81">
        <v>106.43</v>
      </c>
      <c r="L709" s="81">
        <v>10</v>
      </c>
      <c r="M709" s="81">
        <v>55</v>
      </c>
      <c r="N709" s="81">
        <v>8.843</v>
      </c>
      <c r="O709" s="159">
        <v>20.49640134009487</v>
      </c>
      <c r="P709" s="160">
        <v>32</v>
      </c>
    </row>
    <row r="710" spans="1:16" s="69" customFormat="1" ht="55.5" customHeight="1">
      <c r="A710" s="58">
        <f t="shared" si="121"/>
        <v>664</v>
      </c>
      <c r="B710" s="58">
        <f t="shared" si="122"/>
        <v>10</v>
      </c>
      <c r="C710" s="80">
        <v>2237</v>
      </c>
      <c r="D710" s="59" t="s">
        <v>1267</v>
      </c>
      <c r="E710" s="157" t="s">
        <v>1100</v>
      </c>
      <c r="F710" s="58" t="s">
        <v>1268</v>
      </c>
      <c r="G710" s="81">
        <v>160.96199999999999</v>
      </c>
      <c r="H710" s="81">
        <v>80</v>
      </c>
      <c r="I710" s="81">
        <v>0</v>
      </c>
      <c r="J710" s="81">
        <v>0</v>
      </c>
      <c r="K710" s="81">
        <v>46.962000000000003</v>
      </c>
      <c r="L710" s="81">
        <v>10</v>
      </c>
      <c r="M710" s="81">
        <v>24</v>
      </c>
      <c r="N710" s="81">
        <v>0</v>
      </c>
      <c r="O710" s="159">
        <v>21.122997974677254</v>
      </c>
      <c r="P710" s="160">
        <v>31.333333333333332</v>
      </c>
    </row>
    <row r="711" spans="1:16" s="69" customFormat="1" ht="62.25" customHeight="1">
      <c r="A711" s="58">
        <f t="shared" si="121"/>
        <v>665</v>
      </c>
      <c r="B711" s="58">
        <f t="shared" si="122"/>
        <v>11</v>
      </c>
      <c r="C711" s="80">
        <v>2244</v>
      </c>
      <c r="D711" s="59" t="s">
        <v>1269</v>
      </c>
      <c r="E711" s="157" t="s">
        <v>1100</v>
      </c>
      <c r="F711" s="58" t="s">
        <v>1270</v>
      </c>
      <c r="G711" s="81">
        <v>160.96199999999999</v>
      </c>
      <c r="H711" s="81">
        <v>80</v>
      </c>
      <c r="I711" s="81">
        <v>0</v>
      </c>
      <c r="J711" s="81">
        <v>0</v>
      </c>
      <c r="K711" s="81">
        <v>47.878999999999998</v>
      </c>
      <c r="L711" s="81">
        <v>5</v>
      </c>
      <c r="M711" s="81">
        <v>27</v>
      </c>
      <c r="N711" s="81">
        <v>1.083</v>
      </c>
      <c r="O711" s="159">
        <v>20.553298294007284</v>
      </c>
      <c r="P711" s="160">
        <v>31.333333333333332</v>
      </c>
    </row>
    <row r="712" spans="1:16" s="69" customFormat="1" ht="44.25" customHeight="1">
      <c r="A712" s="58">
        <f t="shared" si="121"/>
        <v>666</v>
      </c>
      <c r="B712" s="58">
        <f t="shared" si="122"/>
        <v>12</v>
      </c>
      <c r="C712" s="80">
        <v>2708</v>
      </c>
      <c r="D712" s="59" t="s">
        <v>1271</v>
      </c>
      <c r="E712" s="157" t="s">
        <v>1100</v>
      </c>
      <c r="F712" s="58" t="s">
        <v>129</v>
      </c>
      <c r="G712" s="81">
        <v>147</v>
      </c>
      <c r="H712" s="81">
        <v>73</v>
      </c>
      <c r="I712" s="81">
        <v>0</v>
      </c>
      <c r="J712" s="81">
        <v>0</v>
      </c>
      <c r="K712" s="81">
        <v>44</v>
      </c>
      <c r="L712" s="81">
        <v>0</v>
      </c>
      <c r="M712" s="81">
        <v>30</v>
      </c>
      <c r="N712" s="81">
        <v>0</v>
      </c>
      <c r="O712" s="159">
        <v>20.408163265306122</v>
      </c>
      <c r="P712" s="160">
        <v>30.666666666666668</v>
      </c>
    </row>
    <row r="713" spans="1:16" s="69" customFormat="1" ht="44.25" customHeight="1">
      <c r="A713" s="58">
        <f t="shared" si="121"/>
        <v>667</v>
      </c>
      <c r="B713" s="58">
        <f t="shared" si="122"/>
        <v>13</v>
      </c>
      <c r="C713" s="80">
        <v>1910</v>
      </c>
      <c r="D713" s="59" t="s">
        <v>1545</v>
      </c>
      <c r="E713" s="157" t="s">
        <v>1441</v>
      </c>
      <c r="F713" s="58" t="s">
        <v>88</v>
      </c>
      <c r="G713" s="81">
        <v>457.24900000000002</v>
      </c>
      <c r="H713" s="81">
        <v>200</v>
      </c>
      <c r="I713" s="81">
        <v>0</v>
      </c>
      <c r="J713" s="81">
        <v>0</v>
      </c>
      <c r="K713" s="81">
        <v>160.249</v>
      </c>
      <c r="L713" s="81">
        <v>5</v>
      </c>
      <c r="M713" s="81">
        <v>92</v>
      </c>
      <c r="N713" s="81">
        <v>0</v>
      </c>
      <c r="O713" s="159">
        <v>21.213824415143609</v>
      </c>
      <c r="P713" s="160">
        <v>29</v>
      </c>
    </row>
    <row r="714" spans="1:16" s="69" customFormat="1" ht="44.25" customHeight="1">
      <c r="A714" s="58">
        <f t="shared" si="121"/>
        <v>668</v>
      </c>
      <c r="B714" s="58">
        <f t="shared" si="122"/>
        <v>14</v>
      </c>
      <c r="C714" s="80">
        <v>2129</v>
      </c>
      <c r="D714" s="59" t="s">
        <v>1546</v>
      </c>
      <c r="E714" s="157" t="s">
        <v>1441</v>
      </c>
      <c r="F714" s="58" t="s">
        <v>1547</v>
      </c>
      <c r="G714" s="81">
        <v>217.41200000000001</v>
      </c>
      <c r="H714" s="81">
        <v>108</v>
      </c>
      <c r="I714" s="81">
        <v>0</v>
      </c>
      <c r="J714" s="81">
        <v>0</v>
      </c>
      <c r="K714" s="81">
        <v>59.411999999999999</v>
      </c>
      <c r="L714" s="81">
        <v>5</v>
      </c>
      <c r="M714" s="81">
        <v>45</v>
      </c>
      <c r="N714" s="81">
        <v>0</v>
      </c>
      <c r="O714" s="159">
        <v>22.997810608430079</v>
      </c>
      <c r="P714" s="160">
        <v>28</v>
      </c>
    </row>
    <row r="715" spans="1:16" s="69" customFormat="1" ht="44.25" customHeight="1">
      <c r="A715" s="58">
        <f t="shared" si="121"/>
        <v>669</v>
      </c>
      <c r="B715" s="58">
        <f t="shared" si="122"/>
        <v>15</v>
      </c>
      <c r="C715" s="80">
        <v>2241</v>
      </c>
      <c r="D715" s="59" t="s">
        <v>1548</v>
      </c>
      <c r="E715" s="157" t="s">
        <v>1441</v>
      </c>
      <c r="F715" s="58" t="s">
        <v>1549</v>
      </c>
      <c r="G715" s="81">
        <v>437.51</v>
      </c>
      <c r="H715" s="81">
        <v>200</v>
      </c>
      <c r="I715" s="81">
        <v>0</v>
      </c>
      <c r="J715" s="81">
        <v>0</v>
      </c>
      <c r="K715" s="81">
        <v>142.58500000000001</v>
      </c>
      <c r="L715" s="81">
        <v>5</v>
      </c>
      <c r="M715" s="81">
        <v>89.924999999999997</v>
      </c>
      <c r="N715" s="81">
        <v>0</v>
      </c>
      <c r="O715" s="159">
        <v>21.696646933784368</v>
      </c>
      <c r="P715" s="160">
        <v>29.666666666666668</v>
      </c>
    </row>
    <row r="716" spans="1:16" s="69" customFormat="1" ht="44.25" customHeight="1">
      <c r="A716" s="58">
        <f t="shared" si="121"/>
        <v>670</v>
      </c>
      <c r="B716" s="58">
        <f t="shared" si="122"/>
        <v>16</v>
      </c>
      <c r="C716" s="80">
        <v>2404</v>
      </c>
      <c r="D716" s="59" t="s">
        <v>1550</v>
      </c>
      <c r="E716" s="157" t="s">
        <v>1441</v>
      </c>
      <c r="F716" s="58" t="s">
        <v>1551</v>
      </c>
      <c r="G716" s="81">
        <v>261.05399999999997</v>
      </c>
      <c r="H716" s="81">
        <v>130</v>
      </c>
      <c r="I716" s="81">
        <v>0</v>
      </c>
      <c r="J716" s="81">
        <v>0</v>
      </c>
      <c r="K716" s="81">
        <v>73.054000000000002</v>
      </c>
      <c r="L716" s="81">
        <v>5</v>
      </c>
      <c r="M716" s="81">
        <v>53</v>
      </c>
      <c r="N716" s="81">
        <v>0</v>
      </c>
      <c r="O716" s="159">
        <v>22.217625472124546</v>
      </c>
      <c r="P716" s="160">
        <v>29</v>
      </c>
    </row>
    <row r="717" spans="1:16" s="69" customFormat="1" ht="44.25" customHeight="1">
      <c r="A717" s="58">
        <f t="shared" si="121"/>
        <v>671</v>
      </c>
      <c r="B717" s="58">
        <f t="shared" si="122"/>
        <v>17</v>
      </c>
      <c r="C717" s="80">
        <v>2411</v>
      </c>
      <c r="D717" s="59" t="s">
        <v>1552</v>
      </c>
      <c r="E717" s="157" t="s">
        <v>1441</v>
      </c>
      <c r="F717" s="58" t="s">
        <v>432</v>
      </c>
      <c r="G717" s="81">
        <v>294.53500000000003</v>
      </c>
      <c r="H717" s="81">
        <v>147</v>
      </c>
      <c r="I717" s="81">
        <v>0</v>
      </c>
      <c r="J717" s="81">
        <v>0</v>
      </c>
      <c r="K717" s="81">
        <v>85.682000000000002</v>
      </c>
      <c r="L717" s="81">
        <v>10</v>
      </c>
      <c r="M717" s="81">
        <v>51.853000000000002</v>
      </c>
      <c r="N717" s="81">
        <v>0</v>
      </c>
      <c r="O717" s="159">
        <v>21.000220686845363</v>
      </c>
      <c r="P717" s="160">
        <v>29.333333333333332</v>
      </c>
    </row>
    <row r="718" spans="1:16" s="19" customFormat="1" ht="20.25">
      <c r="A718" s="16"/>
      <c r="B718" s="27">
        <v>13</v>
      </c>
      <c r="C718" s="17"/>
      <c r="D718" s="20" t="s">
        <v>220</v>
      </c>
      <c r="E718" s="89"/>
      <c r="F718" s="18"/>
      <c r="G718" s="28">
        <f>SUM(G719:G731)</f>
        <v>3909.085</v>
      </c>
      <c r="H718" s="28">
        <f t="shared" ref="H718:N718" si="123">SUM(H719:H731)</f>
        <v>1702.623</v>
      </c>
      <c r="I718" s="28">
        <f t="shared" si="123"/>
        <v>0</v>
      </c>
      <c r="J718" s="28">
        <f t="shared" si="123"/>
        <v>0</v>
      </c>
      <c r="K718" s="28">
        <f t="shared" si="123"/>
        <v>1351.1760000000002</v>
      </c>
      <c r="L718" s="28">
        <f t="shared" si="123"/>
        <v>423.06</v>
      </c>
      <c r="M718" s="28">
        <f t="shared" si="123"/>
        <v>388.32500000000005</v>
      </c>
      <c r="N718" s="28">
        <f t="shared" si="123"/>
        <v>43.901000000000003</v>
      </c>
      <c r="O718" s="36"/>
      <c r="P718" s="36"/>
    </row>
    <row r="719" spans="1:16" s="69" customFormat="1" ht="100.5" customHeight="1">
      <c r="A719" s="58">
        <f>A717+1</f>
        <v>672</v>
      </c>
      <c r="B719" s="58">
        <v>1</v>
      </c>
      <c r="C719" s="80">
        <v>1035</v>
      </c>
      <c r="D719" s="59" t="s">
        <v>439</v>
      </c>
      <c r="E719" s="157" t="s">
        <v>44</v>
      </c>
      <c r="F719" s="58" t="s">
        <v>132</v>
      </c>
      <c r="G719" s="81">
        <v>499.99099999999999</v>
      </c>
      <c r="H719" s="81">
        <v>200</v>
      </c>
      <c r="I719" s="81">
        <v>0</v>
      </c>
      <c r="J719" s="81">
        <v>0</v>
      </c>
      <c r="K719" s="81">
        <v>209.41200000000001</v>
      </c>
      <c r="L719" s="81">
        <v>51</v>
      </c>
      <c r="M719" s="81">
        <v>20</v>
      </c>
      <c r="N719" s="81">
        <v>19.579000000000001</v>
      </c>
      <c r="O719" s="159">
        <v>18.116126090269628</v>
      </c>
      <c r="P719" s="160">
        <v>28.833333333333332</v>
      </c>
    </row>
    <row r="720" spans="1:16" s="69" customFormat="1" ht="44.25" customHeight="1">
      <c r="A720" s="58">
        <f>A719+1</f>
        <v>673</v>
      </c>
      <c r="B720" s="58">
        <f>B719+1</f>
        <v>2</v>
      </c>
      <c r="C720" s="80">
        <v>1209</v>
      </c>
      <c r="D720" s="59" t="s">
        <v>437</v>
      </c>
      <c r="E720" s="157" t="s">
        <v>44</v>
      </c>
      <c r="F720" s="58" t="s">
        <v>130</v>
      </c>
      <c r="G720" s="81">
        <v>472.80200000000002</v>
      </c>
      <c r="H720" s="81">
        <v>200</v>
      </c>
      <c r="I720" s="81">
        <v>0</v>
      </c>
      <c r="J720" s="81">
        <v>0</v>
      </c>
      <c r="K720" s="81">
        <v>186.80199999999999</v>
      </c>
      <c r="L720" s="81">
        <v>57</v>
      </c>
      <c r="M720" s="81">
        <v>29</v>
      </c>
      <c r="N720" s="81">
        <v>0</v>
      </c>
      <c r="O720" s="159">
        <v>18.189432362807263</v>
      </c>
      <c r="P720" s="160">
        <v>30.166666666666668</v>
      </c>
    </row>
    <row r="721" spans="1:16" s="69" customFormat="1" ht="63.75" customHeight="1">
      <c r="A721" s="58">
        <f t="shared" ref="A721:A731" si="124">A720+1</f>
        <v>674</v>
      </c>
      <c r="B721" s="58">
        <f>B720+1</f>
        <v>3</v>
      </c>
      <c r="C721" s="80">
        <v>1545</v>
      </c>
      <c r="D721" s="59" t="s">
        <v>438</v>
      </c>
      <c r="E721" s="157" t="s">
        <v>44</v>
      </c>
      <c r="F721" s="58" t="s">
        <v>131</v>
      </c>
      <c r="G721" s="81">
        <v>499.89800000000002</v>
      </c>
      <c r="H721" s="81">
        <v>200</v>
      </c>
      <c r="I721" s="81">
        <v>0</v>
      </c>
      <c r="J721" s="81">
        <v>0</v>
      </c>
      <c r="K721" s="81">
        <v>204.68799999999999</v>
      </c>
      <c r="L721" s="81">
        <v>5</v>
      </c>
      <c r="M721" s="81">
        <v>78.03</v>
      </c>
      <c r="N721" s="81">
        <v>12.18</v>
      </c>
      <c r="O721" s="159">
        <v>19.045885360613564</v>
      </c>
      <c r="P721" s="160">
        <v>30.166666666666668</v>
      </c>
    </row>
    <row r="722" spans="1:16" s="69" customFormat="1" ht="64.5" customHeight="1">
      <c r="A722" s="58">
        <f t="shared" si="124"/>
        <v>675</v>
      </c>
      <c r="B722" s="58">
        <f>B721+1</f>
        <v>4</v>
      </c>
      <c r="C722" s="80">
        <v>2261</v>
      </c>
      <c r="D722" s="59" t="s">
        <v>435</v>
      </c>
      <c r="E722" s="157" t="s">
        <v>44</v>
      </c>
      <c r="F722" s="58" t="s">
        <v>436</v>
      </c>
      <c r="G722" s="81">
        <v>499.99299999999999</v>
      </c>
      <c r="H722" s="81">
        <v>200</v>
      </c>
      <c r="I722" s="81">
        <v>0</v>
      </c>
      <c r="J722" s="81">
        <v>0</v>
      </c>
      <c r="K722" s="81">
        <v>198.60400000000001</v>
      </c>
      <c r="L722" s="81">
        <v>15</v>
      </c>
      <c r="M722" s="81">
        <v>81.125</v>
      </c>
      <c r="N722" s="81">
        <v>5.2640000000000002</v>
      </c>
      <c r="O722" s="159">
        <v>20.278083893174504</v>
      </c>
      <c r="P722" s="160">
        <v>30.833333333333332</v>
      </c>
    </row>
    <row r="723" spans="1:16" s="69" customFormat="1" ht="64.5" customHeight="1">
      <c r="A723" s="58">
        <f t="shared" si="124"/>
        <v>676</v>
      </c>
      <c r="B723" s="58">
        <f t="shared" ref="B723:B731" si="125">B722+1</f>
        <v>5</v>
      </c>
      <c r="C723" s="176">
        <v>2002</v>
      </c>
      <c r="D723" s="177" t="s">
        <v>700</v>
      </c>
      <c r="E723" s="178" t="s">
        <v>616</v>
      </c>
      <c r="F723" s="176" t="s">
        <v>436</v>
      </c>
      <c r="G723" s="179">
        <v>113.524</v>
      </c>
      <c r="H723" s="179">
        <v>56.762</v>
      </c>
      <c r="I723" s="179">
        <v>0</v>
      </c>
      <c r="J723" s="179">
        <v>0</v>
      </c>
      <c r="K723" s="179">
        <v>33.862000000000002</v>
      </c>
      <c r="L723" s="179">
        <v>5</v>
      </c>
      <c r="M723" s="179">
        <v>17.899999999999999</v>
      </c>
      <c r="N723" s="179">
        <v>0</v>
      </c>
      <c r="O723" s="180">
        <f>(L723+M723+N723)/G723*100</f>
        <v>20.171946020224794</v>
      </c>
      <c r="P723" s="181" t="e">
        <f>#REF!+#REF!</f>
        <v>#REF!</v>
      </c>
    </row>
    <row r="724" spans="1:16" s="69" customFormat="1" ht="81" customHeight="1">
      <c r="A724" s="58">
        <f t="shared" si="124"/>
        <v>677</v>
      </c>
      <c r="B724" s="58">
        <f t="shared" si="125"/>
        <v>6</v>
      </c>
      <c r="C724" s="80">
        <v>1652</v>
      </c>
      <c r="D724" s="59" t="s">
        <v>874</v>
      </c>
      <c r="E724" s="157" t="s">
        <v>764</v>
      </c>
      <c r="F724" s="58" t="s">
        <v>436</v>
      </c>
      <c r="G724" s="81">
        <v>34.447000000000003</v>
      </c>
      <c r="H724" s="81">
        <v>17.2</v>
      </c>
      <c r="I724" s="81">
        <v>0</v>
      </c>
      <c r="J724" s="81">
        <v>0</v>
      </c>
      <c r="K724" s="81">
        <v>11.247</v>
      </c>
      <c r="L724" s="81">
        <v>0</v>
      </c>
      <c r="M724" s="81">
        <v>6</v>
      </c>
      <c r="N724" s="81">
        <v>0</v>
      </c>
      <c r="O724" s="159">
        <f>(N724+M724+L724)/G724*100</f>
        <v>17.418062530844484</v>
      </c>
      <c r="P724" s="160" t="e">
        <f>#REF!+#REF!</f>
        <v>#REF!</v>
      </c>
    </row>
    <row r="725" spans="1:16" s="79" customFormat="1" ht="37.5">
      <c r="A725" s="58">
        <f t="shared" si="124"/>
        <v>678</v>
      </c>
      <c r="B725" s="58">
        <f t="shared" si="125"/>
        <v>7</v>
      </c>
      <c r="C725" s="58">
        <v>2156</v>
      </c>
      <c r="D725" s="59" t="s">
        <v>1019</v>
      </c>
      <c r="E725" s="157" t="s">
        <v>876</v>
      </c>
      <c r="F725" s="161" t="s">
        <v>1020</v>
      </c>
      <c r="G725" s="60">
        <v>79.989999999999995</v>
      </c>
      <c r="H725" s="60">
        <v>39.994999999999997</v>
      </c>
      <c r="I725" s="60">
        <v>0</v>
      </c>
      <c r="J725" s="60">
        <v>0</v>
      </c>
      <c r="K725" s="60">
        <v>23.995000000000001</v>
      </c>
      <c r="L725" s="60">
        <v>15</v>
      </c>
      <c r="M725" s="60">
        <v>1</v>
      </c>
      <c r="N725" s="60">
        <v>0</v>
      </c>
      <c r="O725" s="61">
        <f>(N725+M725+L725)/G725*100</f>
        <v>20.002500312539066</v>
      </c>
      <c r="P725" s="162" t="e">
        <f>#REF!+#REF!</f>
        <v>#REF!</v>
      </c>
    </row>
    <row r="726" spans="1:16" s="69" customFormat="1" ht="78.75">
      <c r="A726" s="58">
        <f t="shared" si="124"/>
        <v>679</v>
      </c>
      <c r="B726" s="58">
        <f t="shared" si="125"/>
        <v>8</v>
      </c>
      <c r="C726" s="58">
        <v>681</v>
      </c>
      <c r="D726" s="59" t="s">
        <v>1553</v>
      </c>
      <c r="E726" s="157" t="s">
        <v>1447</v>
      </c>
      <c r="F726" s="58" t="s">
        <v>436</v>
      </c>
      <c r="G726" s="60">
        <v>299.99799999999999</v>
      </c>
      <c r="H726" s="60">
        <v>131.56</v>
      </c>
      <c r="I726" s="60">
        <v>0</v>
      </c>
      <c r="J726" s="60">
        <v>0</v>
      </c>
      <c r="K726" s="60">
        <v>0</v>
      </c>
      <c r="L726" s="60">
        <v>131.56</v>
      </c>
      <c r="M726" s="60">
        <v>30</v>
      </c>
      <c r="N726" s="60">
        <v>6.8780000000000001</v>
      </c>
      <c r="O726" s="61">
        <f>(L726+M726+N726)/G726*100</f>
        <v>56.146374309162063</v>
      </c>
      <c r="P726" s="158" t="e">
        <f>#REF!+#REF!</f>
        <v>#REF!</v>
      </c>
    </row>
    <row r="727" spans="1:16" s="82" customFormat="1" ht="75">
      <c r="A727" s="58">
        <f t="shared" si="124"/>
        <v>680</v>
      </c>
      <c r="B727" s="58">
        <f t="shared" si="125"/>
        <v>9</v>
      </c>
      <c r="C727" s="80">
        <v>1054</v>
      </c>
      <c r="D727" s="163" t="s">
        <v>1274</v>
      </c>
      <c r="E727" s="157" t="s">
        <v>1100</v>
      </c>
      <c r="F727" s="58" t="s">
        <v>436</v>
      </c>
      <c r="G727" s="81">
        <v>222</v>
      </c>
      <c r="H727" s="81">
        <v>111</v>
      </c>
      <c r="I727" s="81">
        <v>0</v>
      </c>
      <c r="J727" s="81">
        <v>0</v>
      </c>
      <c r="K727" s="81">
        <v>66.2</v>
      </c>
      <c r="L727" s="81">
        <v>15</v>
      </c>
      <c r="M727" s="81">
        <v>29.8</v>
      </c>
      <c r="N727" s="81">
        <v>0</v>
      </c>
      <c r="O727" s="159">
        <v>20.18018018018018</v>
      </c>
      <c r="P727" s="160">
        <v>31.5</v>
      </c>
    </row>
    <row r="728" spans="1:16" s="82" customFormat="1" ht="56.25">
      <c r="A728" s="58">
        <f t="shared" si="124"/>
        <v>681</v>
      </c>
      <c r="B728" s="58">
        <f t="shared" si="125"/>
        <v>10</v>
      </c>
      <c r="C728" s="80">
        <v>1093</v>
      </c>
      <c r="D728" s="163" t="s">
        <v>1275</v>
      </c>
      <c r="E728" s="157" t="s">
        <v>1100</v>
      </c>
      <c r="F728" s="58" t="s">
        <v>1276</v>
      </c>
      <c r="G728" s="81">
        <v>92</v>
      </c>
      <c r="H728" s="81">
        <v>46</v>
      </c>
      <c r="I728" s="81">
        <v>0</v>
      </c>
      <c r="J728" s="81">
        <v>0</v>
      </c>
      <c r="K728" s="81">
        <v>26</v>
      </c>
      <c r="L728" s="81">
        <v>15</v>
      </c>
      <c r="M728" s="81">
        <v>5</v>
      </c>
      <c r="N728" s="81">
        <v>0</v>
      </c>
      <c r="O728" s="159">
        <v>21.739130434782609</v>
      </c>
      <c r="P728" s="160">
        <v>30.5</v>
      </c>
    </row>
    <row r="729" spans="1:16" s="82" customFormat="1" ht="56.25">
      <c r="A729" s="58">
        <f t="shared" si="124"/>
        <v>682</v>
      </c>
      <c r="B729" s="58">
        <f t="shared" si="125"/>
        <v>11</v>
      </c>
      <c r="C729" s="80">
        <v>1126</v>
      </c>
      <c r="D729" s="163" t="s">
        <v>1277</v>
      </c>
      <c r="E729" s="157" t="s">
        <v>1100</v>
      </c>
      <c r="F729" s="58" t="s">
        <v>436</v>
      </c>
      <c r="G729" s="81">
        <v>494.19400000000002</v>
      </c>
      <c r="H729" s="81">
        <v>200</v>
      </c>
      <c r="I729" s="81">
        <v>0</v>
      </c>
      <c r="J729" s="81">
        <v>0</v>
      </c>
      <c r="K729" s="81">
        <v>207.19399999999999</v>
      </c>
      <c r="L729" s="81">
        <v>87</v>
      </c>
      <c r="M729" s="81">
        <v>0</v>
      </c>
      <c r="N729" s="81">
        <v>0</v>
      </c>
      <c r="O729" s="159">
        <v>17.604422554705238</v>
      </c>
      <c r="P729" s="160">
        <v>28.166666666666668</v>
      </c>
    </row>
    <row r="730" spans="1:16" s="82" customFormat="1" ht="47.25" customHeight="1">
      <c r="A730" s="58">
        <f t="shared" si="124"/>
        <v>683</v>
      </c>
      <c r="B730" s="58">
        <f t="shared" si="125"/>
        <v>12</v>
      </c>
      <c r="C730" s="80">
        <v>1376</v>
      </c>
      <c r="D730" s="163" t="s">
        <v>1554</v>
      </c>
      <c r="E730" s="157" t="s">
        <v>1441</v>
      </c>
      <c r="F730" s="58" t="s">
        <v>131</v>
      </c>
      <c r="G730" s="81">
        <v>245.035</v>
      </c>
      <c r="H730" s="81">
        <v>122.5</v>
      </c>
      <c r="I730" s="81">
        <v>0</v>
      </c>
      <c r="J730" s="81">
        <v>0</v>
      </c>
      <c r="K730" s="81">
        <v>77.064999999999998</v>
      </c>
      <c r="L730" s="81">
        <v>5</v>
      </c>
      <c r="M730" s="81">
        <v>40.47</v>
      </c>
      <c r="N730" s="81">
        <v>0</v>
      </c>
      <c r="O730" s="159">
        <v>18.556532740220785</v>
      </c>
      <c r="P730" s="160">
        <v>27.5</v>
      </c>
    </row>
    <row r="731" spans="1:16" s="82" customFormat="1" ht="47.25" customHeight="1">
      <c r="A731" s="58">
        <f t="shared" si="124"/>
        <v>684</v>
      </c>
      <c r="B731" s="58">
        <f t="shared" si="125"/>
        <v>13</v>
      </c>
      <c r="C731" s="80">
        <v>1486</v>
      </c>
      <c r="D731" s="163" t="s">
        <v>1642</v>
      </c>
      <c r="E731" s="157" t="s">
        <v>1441</v>
      </c>
      <c r="F731" s="58" t="s">
        <v>436</v>
      </c>
      <c r="G731" s="81">
        <v>355.21300000000002</v>
      </c>
      <c r="H731" s="81">
        <v>177.60599999999999</v>
      </c>
      <c r="I731" s="81">
        <v>0</v>
      </c>
      <c r="J731" s="81">
        <v>0</v>
      </c>
      <c r="K731" s="81">
        <v>106.107</v>
      </c>
      <c r="L731" s="81">
        <v>21.5</v>
      </c>
      <c r="M731" s="81">
        <v>50</v>
      </c>
      <c r="N731" s="81">
        <v>0</v>
      </c>
      <c r="O731" s="159">
        <v>20.128767809736694</v>
      </c>
      <c r="P731" s="160">
        <v>31.166666666666668</v>
      </c>
    </row>
    <row r="732" spans="1:16" s="19" customFormat="1" ht="20.25">
      <c r="A732" s="16"/>
      <c r="B732" s="27">
        <v>3</v>
      </c>
      <c r="C732" s="17"/>
      <c r="D732" s="20" t="s">
        <v>37</v>
      </c>
      <c r="E732" s="89"/>
      <c r="F732" s="18"/>
      <c r="G732" s="28">
        <f>SUM(G733:G735)</f>
        <v>1463.307</v>
      </c>
      <c r="H732" s="28">
        <f t="shared" ref="H732:N732" si="126">SUM(H733:H735)</f>
        <v>600</v>
      </c>
      <c r="I732" s="28">
        <f t="shared" si="126"/>
        <v>0</v>
      </c>
      <c r="J732" s="28">
        <f t="shared" si="126"/>
        <v>0</v>
      </c>
      <c r="K732" s="28">
        <f t="shared" si="126"/>
        <v>560.97500000000002</v>
      </c>
      <c r="L732" s="28">
        <f t="shared" si="126"/>
        <v>110</v>
      </c>
      <c r="M732" s="28">
        <f t="shared" si="126"/>
        <v>167.28</v>
      </c>
      <c r="N732" s="28">
        <f t="shared" si="126"/>
        <v>25.052</v>
      </c>
      <c r="O732" s="36"/>
      <c r="P732" s="36"/>
    </row>
    <row r="733" spans="1:16" s="69" customFormat="1" ht="37.5">
      <c r="A733" s="58">
        <f>A731+1</f>
        <v>685</v>
      </c>
      <c r="B733" s="58">
        <v>1</v>
      </c>
      <c r="C733" s="58">
        <v>1245</v>
      </c>
      <c r="D733" s="59" t="s">
        <v>440</v>
      </c>
      <c r="E733" s="157" t="s">
        <v>44</v>
      </c>
      <c r="F733" s="58" t="s">
        <v>441</v>
      </c>
      <c r="G733" s="60">
        <v>499.81200000000001</v>
      </c>
      <c r="H733" s="60">
        <v>200</v>
      </c>
      <c r="I733" s="60">
        <v>0</v>
      </c>
      <c r="J733" s="60">
        <v>0</v>
      </c>
      <c r="K733" s="60">
        <v>193.08099999999999</v>
      </c>
      <c r="L733" s="60">
        <v>45</v>
      </c>
      <c r="M733" s="60">
        <v>48.671999999999997</v>
      </c>
      <c r="N733" s="60">
        <v>13.058999999999999</v>
      </c>
      <c r="O733" s="61">
        <v>21.354229190175506</v>
      </c>
      <c r="P733" s="158">
        <v>30.166666666666668</v>
      </c>
    </row>
    <row r="734" spans="1:16" s="69" customFormat="1" ht="37.5">
      <c r="A734" s="58">
        <f>A733+1</f>
        <v>686</v>
      </c>
      <c r="B734" s="58">
        <f>B733+1</f>
        <v>2</v>
      </c>
      <c r="C734" s="58">
        <v>1877</v>
      </c>
      <c r="D734" s="59" t="s">
        <v>442</v>
      </c>
      <c r="E734" s="157" t="s">
        <v>44</v>
      </c>
      <c r="F734" s="58" t="s">
        <v>443</v>
      </c>
      <c r="G734" s="60">
        <v>485.815</v>
      </c>
      <c r="H734" s="60">
        <v>200</v>
      </c>
      <c r="I734" s="60">
        <v>0</v>
      </c>
      <c r="J734" s="60">
        <v>0</v>
      </c>
      <c r="K734" s="60">
        <v>176.70699999999999</v>
      </c>
      <c r="L734" s="60">
        <v>25</v>
      </c>
      <c r="M734" s="60">
        <v>84.108000000000004</v>
      </c>
      <c r="N734" s="60">
        <v>0</v>
      </c>
      <c r="O734" s="61">
        <v>22.458754875827218</v>
      </c>
      <c r="P734" s="158">
        <v>28.833333333333332</v>
      </c>
    </row>
    <row r="735" spans="1:16" s="69" customFormat="1" ht="37.5">
      <c r="A735" s="58">
        <f>A734+1</f>
        <v>687</v>
      </c>
      <c r="B735" s="58">
        <f>B734+1</f>
        <v>3</v>
      </c>
      <c r="C735" s="58">
        <v>1563</v>
      </c>
      <c r="D735" s="59" t="s">
        <v>1021</v>
      </c>
      <c r="E735" s="157" t="s">
        <v>876</v>
      </c>
      <c r="F735" s="58" t="s">
        <v>1022</v>
      </c>
      <c r="G735" s="60">
        <v>477.68</v>
      </c>
      <c r="H735" s="60">
        <v>200</v>
      </c>
      <c r="I735" s="60">
        <v>0</v>
      </c>
      <c r="J735" s="60">
        <v>0</v>
      </c>
      <c r="K735" s="60">
        <v>191.18700000000001</v>
      </c>
      <c r="L735" s="60">
        <v>40</v>
      </c>
      <c r="M735" s="60">
        <v>34.5</v>
      </c>
      <c r="N735" s="60">
        <v>11.993</v>
      </c>
      <c r="O735" s="61">
        <f>(N735+M735+L735)/G735*100</f>
        <v>18.106891642940877</v>
      </c>
      <c r="P735" s="158" t="e">
        <f>#REF!+#REF!</f>
        <v>#REF!</v>
      </c>
    </row>
    <row r="736" spans="1:16" s="11" customFormat="1" ht="20.25">
      <c r="A736" s="10"/>
      <c r="B736" s="13">
        <f>B737+B747</f>
        <v>26</v>
      </c>
      <c r="C736" s="5"/>
      <c r="D736" s="9" t="s">
        <v>29</v>
      </c>
      <c r="E736" s="87"/>
      <c r="F736" s="5"/>
      <c r="G736" s="12">
        <f>G737+G747</f>
        <v>6762.3</v>
      </c>
      <c r="H736" s="12">
        <f t="shared" ref="H736:N736" si="127">H737+H747</f>
        <v>3199.2329999999997</v>
      </c>
      <c r="I736" s="12">
        <f t="shared" si="127"/>
        <v>626.12200000000007</v>
      </c>
      <c r="J736" s="12">
        <f t="shared" si="127"/>
        <v>50.058999999999997</v>
      </c>
      <c r="K736" s="12">
        <f t="shared" si="127"/>
        <v>1494.3429999999998</v>
      </c>
      <c r="L736" s="12">
        <f t="shared" si="127"/>
        <v>686.69500000000005</v>
      </c>
      <c r="M736" s="12">
        <f t="shared" si="127"/>
        <v>347.68999999999994</v>
      </c>
      <c r="N736" s="12">
        <f t="shared" si="127"/>
        <v>358.15799999999996</v>
      </c>
      <c r="O736" s="37"/>
      <c r="P736" s="37"/>
    </row>
    <row r="737" spans="1:16" s="26" customFormat="1" ht="20.25">
      <c r="A737" s="21"/>
      <c r="B737" s="22">
        <v>9</v>
      </c>
      <c r="C737" s="23"/>
      <c r="D737" s="24" t="s">
        <v>80</v>
      </c>
      <c r="E737" s="88"/>
      <c r="F737" s="23"/>
      <c r="G737" s="30">
        <f>SUM(G738:G746)</f>
        <v>2144.8180000000002</v>
      </c>
      <c r="H737" s="30">
        <f t="shared" ref="H737:N737" si="128">SUM(H738:H746)</f>
        <v>1022.779</v>
      </c>
      <c r="I737" s="30">
        <f t="shared" si="128"/>
        <v>615.62200000000007</v>
      </c>
      <c r="J737" s="30">
        <f t="shared" si="128"/>
        <v>50.058999999999997</v>
      </c>
      <c r="K737" s="30">
        <f t="shared" si="128"/>
        <v>0</v>
      </c>
      <c r="L737" s="30">
        <f t="shared" si="128"/>
        <v>263.60500000000002</v>
      </c>
      <c r="M737" s="30">
        <f t="shared" si="128"/>
        <v>158.01599999999999</v>
      </c>
      <c r="N737" s="30">
        <f t="shared" si="128"/>
        <v>34.737000000000002</v>
      </c>
      <c r="O737" s="38"/>
      <c r="P737" s="38"/>
    </row>
    <row r="738" spans="1:16" s="82" customFormat="1" ht="56.25">
      <c r="A738" s="58">
        <f>A735+1</f>
        <v>688</v>
      </c>
      <c r="B738" s="58">
        <v>1</v>
      </c>
      <c r="C738" s="80">
        <v>97</v>
      </c>
      <c r="D738" s="163" t="s">
        <v>448</v>
      </c>
      <c r="E738" s="157" t="s">
        <v>44</v>
      </c>
      <c r="F738" s="58" t="s">
        <v>136</v>
      </c>
      <c r="G738" s="81">
        <v>230.672</v>
      </c>
      <c r="H738" s="81">
        <v>115.336</v>
      </c>
      <c r="I738" s="81">
        <v>68.509</v>
      </c>
      <c r="J738" s="81">
        <v>0</v>
      </c>
      <c r="K738" s="81">
        <v>0</v>
      </c>
      <c r="L738" s="81">
        <v>40</v>
      </c>
      <c r="M738" s="81">
        <v>3.6</v>
      </c>
      <c r="N738" s="81">
        <v>3.2269999999999999</v>
      </c>
      <c r="O738" s="159">
        <v>20.300253173337033</v>
      </c>
      <c r="P738" s="160">
        <v>28.833333333333332</v>
      </c>
    </row>
    <row r="739" spans="1:16" s="82" customFormat="1" ht="58.5" customHeight="1">
      <c r="A739" s="58">
        <f>A738+1</f>
        <v>689</v>
      </c>
      <c r="B739" s="58">
        <f>B738+1</f>
        <v>2</v>
      </c>
      <c r="C739" s="80">
        <v>232</v>
      </c>
      <c r="D739" s="163" t="s">
        <v>445</v>
      </c>
      <c r="E739" s="157" t="s">
        <v>44</v>
      </c>
      <c r="F739" s="58" t="s">
        <v>446</v>
      </c>
      <c r="G739" s="81">
        <v>52.328000000000003</v>
      </c>
      <c r="H739" s="81">
        <v>26.164000000000001</v>
      </c>
      <c r="I739" s="81">
        <v>13</v>
      </c>
      <c r="J739" s="81">
        <v>0</v>
      </c>
      <c r="K739" s="81">
        <v>0</v>
      </c>
      <c r="L739" s="81">
        <v>2</v>
      </c>
      <c r="M739" s="81">
        <v>7.7</v>
      </c>
      <c r="N739" s="81">
        <v>3.464</v>
      </c>
      <c r="O739" s="159">
        <v>25.156703867910103</v>
      </c>
      <c r="P739" s="160">
        <v>29.166666666666668</v>
      </c>
    </row>
    <row r="740" spans="1:16" s="82" customFormat="1" ht="60" customHeight="1">
      <c r="A740" s="58">
        <f>A739+1</f>
        <v>690</v>
      </c>
      <c r="B740" s="58">
        <f>B739+1</f>
        <v>3</v>
      </c>
      <c r="C740" s="80">
        <v>653</v>
      </c>
      <c r="D740" s="163" t="s">
        <v>444</v>
      </c>
      <c r="E740" s="157" t="s">
        <v>44</v>
      </c>
      <c r="F740" s="58" t="s">
        <v>133</v>
      </c>
      <c r="G740" s="81">
        <v>299.798</v>
      </c>
      <c r="H740" s="81">
        <v>149.899</v>
      </c>
      <c r="I740" s="81">
        <v>87.852999999999994</v>
      </c>
      <c r="J740" s="81">
        <v>0</v>
      </c>
      <c r="K740" s="81">
        <v>0</v>
      </c>
      <c r="L740" s="81">
        <v>0</v>
      </c>
      <c r="M740" s="81">
        <v>60</v>
      </c>
      <c r="N740" s="81">
        <v>2.0459999999999998</v>
      </c>
      <c r="O740" s="159">
        <v>20.695935263077139</v>
      </c>
      <c r="P740" s="160">
        <v>31.166666666666668</v>
      </c>
    </row>
    <row r="741" spans="1:16" s="82" customFormat="1" ht="56.25">
      <c r="A741" s="58">
        <f t="shared" ref="A741:A746" si="129">A740+1</f>
        <v>691</v>
      </c>
      <c r="B741" s="58">
        <f t="shared" ref="B741:B746" si="130">B740+1</f>
        <v>4</v>
      </c>
      <c r="C741" s="80">
        <v>730</v>
      </c>
      <c r="D741" s="163" t="s">
        <v>447</v>
      </c>
      <c r="E741" s="157" t="s">
        <v>44</v>
      </c>
      <c r="F741" s="58" t="s">
        <v>225</v>
      </c>
      <c r="G741" s="81">
        <v>299.72899999999998</v>
      </c>
      <c r="H741" s="81">
        <v>100.879</v>
      </c>
      <c r="I741" s="81">
        <v>145.864</v>
      </c>
      <c r="J741" s="81">
        <v>0</v>
      </c>
      <c r="K741" s="81">
        <v>0</v>
      </c>
      <c r="L741" s="81">
        <v>8</v>
      </c>
      <c r="M741" s="81">
        <v>18.986000000000001</v>
      </c>
      <c r="N741" s="81">
        <v>26</v>
      </c>
      <c r="O741" s="159">
        <v>17.677969098752541</v>
      </c>
      <c r="P741" s="160">
        <v>29.166666666666668</v>
      </c>
    </row>
    <row r="742" spans="1:16" s="82" customFormat="1" ht="46.5" customHeight="1">
      <c r="A742" s="58">
        <f t="shared" si="129"/>
        <v>692</v>
      </c>
      <c r="B742" s="58">
        <f t="shared" si="130"/>
        <v>5</v>
      </c>
      <c r="C742" s="80">
        <v>829</v>
      </c>
      <c r="D742" s="163" t="s">
        <v>449</v>
      </c>
      <c r="E742" s="157" t="s">
        <v>44</v>
      </c>
      <c r="F742" s="58" t="s">
        <v>450</v>
      </c>
      <c r="G742" s="81">
        <v>299.90800000000002</v>
      </c>
      <c r="H742" s="81">
        <v>149.95400000000001</v>
      </c>
      <c r="I742" s="81">
        <v>89.453999999999994</v>
      </c>
      <c r="J742" s="81">
        <v>0</v>
      </c>
      <c r="K742" s="81">
        <v>0</v>
      </c>
      <c r="L742" s="81">
        <v>30</v>
      </c>
      <c r="M742" s="81">
        <v>30.5</v>
      </c>
      <c r="N742" s="81">
        <v>0</v>
      </c>
      <c r="O742" s="159">
        <v>20.172853008255863</v>
      </c>
      <c r="P742" s="160">
        <v>28.833333333333332</v>
      </c>
    </row>
    <row r="743" spans="1:16" s="82" customFormat="1" ht="48" customHeight="1">
      <c r="A743" s="58">
        <f t="shared" si="129"/>
        <v>693</v>
      </c>
      <c r="B743" s="58">
        <f t="shared" si="130"/>
        <v>6</v>
      </c>
      <c r="C743" s="80">
        <v>2633</v>
      </c>
      <c r="D743" s="163" t="s">
        <v>1023</v>
      </c>
      <c r="E743" s="157" t="s">
        <v>876</v>
      </c>
      <c r="F743" s="58" t="s">
        <v>1024</v>
      </c>
      <c r="G743" s="81">
        <v>96.534000000000006</v>
      </c>
      <c r="H743" s="81">
        <v>48</v>
      </c>
      <c r="I743" s="81">
        <v>0</v>
      </c>
      <c r="J743" s="81">
        <v>28.533999999999999</v>
      </c>
      <c r="K743" s="81">
        <v>0</v>
      </c>
      <c r="L743" s="81">
        <v>20</v>
      </c>
      <c r="M743" s="81">
        <v>0</v>
      </c>
      <c r="N743" s="81">
        <v>0</v>
      </c>
      <c r="O743" s="159">
        <f>(N743+M743+L743)/G743*100</f>
        <v>20.718088963474006</v>
      </c>
      <c r="P743" s="160" t="e">
        <f>#REF!+#REF!</f>
        <v>#REF!</v>
      </c>
    </row>
    <row r="744" spans="1:16" s="82" customFormat="1" ht="38.25" customHeight="1">
      <c r="A744" s="58">
        <f t="shared" si="129"/>
        <v>694</v>
      </c>
      <c r="B744" s="58">
        <f t="shared" si="130"/>
        <v>7</v>
      </c>
      <c r="C744" s="80">
        <v>2697</v>
      </c>
      <c r="D744" s="163" t="s">
        <v>1278</v>
      </c>
      <c r="E744" s="157" t="s">
        <v>1100</v>
      </c>
      <c r="F744" s="58" t="s">
        <v>133</v>
      </c>
      <c r="G744" s="81">
        <v>218.02199999999999</v>
      </c>
      <c r="H744" s="81">
        <v>109.011</v>
      </c>
      <c r="I744" s="81">
        <v>55.405999999999999</v>
      </c>
      <c r="J744" s="81">
        <v>0</v>
      </c>
      <c r="K744" s="81">
        <v>0</v>
      </c>
      <c r="L744" s="81">
        <v>53.604999999999997</v>
      </c>
      <c r="M744" s="81">
        <v>0</v>
      </c>
      <c r="N744" s="81">
        <v>0</v>
      </c>
      <c r="O744" s="159">
        <f>(L744+M744+N744)/G744*100</f>
        <v>24.586968287604002</v>
      </c>
      <c r="P744" s="160" t="e">
        <f>#REF!+#REF!</f>
        <v>#REF!</v>
      </c>
    </row>
    <row r="745" spans="1:16" s="82" customFormat="1" ht="54.75" customHeight="1">
      <c r="A745" s="58">
        <f t="shared" si="129"/>
        <v>695</v>
      </c>
      <c r="B745" s="58">
        <f t="shared" si="130"/>
        <v>8</v>
      </c>
      <c r="C745" s="80">
        <v>1215</v>
      </c>
      <c r="D745" s="163" t="s">
        <v>1555</v>
      </c>
      <c r="E745" s="157" t="s">
        <v>1441</v>
      </c>
      <c r="F745" s="58" t="s">
        <v>1556</v>
      </c>
      <c r="G745" s="81">
        <v>299.072</v>
      </c>
      <c r="H745" s="81">
        <v>149.536</v>
      </c>
      <c r="I745" s="81">
        <v>65.536000000000001</v>
      </c>
      <c r="J745" s="81">
        <v>10</v>
      </c>
      <c r="K745" s="81">
        <v>0</v>
      </c>
      <c r="L745" s="81">
        <v>60</v>
      </c>
      <c r="M745" s="81">
        <v>14</v>
      </c>
      <c r="N745" s="81">
        <v>0</v>
      </c>
      <c r="O745" s="159">
        <v>24.743205649475712</v>
      </c>
      <c r="P745" s="160">
        <v>28.166666666666668</v>
      </c>
    </row>
    <row r="746" spans="1:16" s="82" customFormat="1" ht="37.5">
      <c r="A746" s="58">
        <f t="shared" si="129"/>
        <v>696</v>
      </c>
      <c r="B746" s="58">
        <f t="shared" si="130"/>
        <v>9</v>
      </c>
      <c r="C746" s="80">
        <v>2072</v>
      </c>
      <c r="D746" s="163" t="s">
        <v>1557</v>
      </c>
      <c r="E746" s="157" t="s">
        <v>1441</v>
      </c>
      <c r="F746" s="58" t="s">
        <v>446</v>
      </c>
      <c r="G746" s="81">
        <v>348.755</v>
      </c>
      <c r="H746" s="81">
        <v>174</v>
      </c>
      <c r="I746" s="81">
        <v>90</v>
      </c>
      <c r="J746" s="81">
        <v>11.525</v>
      </c>
      <c r="K746" s="81">
        <v>0</v>
      </c>
      <c r="L746" s="81">
        <v>50</v>
      </c>
      <c r="M746" s="81">
        <v>23.23</v>
      </c>
      <c r="N746" s="81">
        <v>0</v>
      </c>
      <c r="O746" s="159">
        <v>20.997548422244844</v>
      </c>
      <c r="P746" s="160">
        <v>27.833333333333332</v>
      </c>
    </row>
    <row r="747" spans="1:16" s="19" customFormat="1" ht="20.25">
      <c r="A747" s="16"/>
      <c r="B747" s="27">
        <v>17</v>
      </c>
      <c r="C747" s="17"/>
      <c r="D747" s="20" t="s">
        <v>496</v>
      </c>
      <c r="E747" s="89"/>
      <c r="F747" s="18"/>
      <c r="G747" s="28">
        <f>SUM(G748:G764)</f>
        <v>4617.482</v>
      </c>
      <c r="H747" s="28">
        <f t="shared" ref="H747:N747" si="131">SUM(H748:H764)</f>
        <v>2176.4539999999997</v>
      </c>
      <c r="I747" s="28">
        <f t="shared" si="131"/>
        <v>10.5</v>
      </c>
      <c r="J747" s="28">
        <f t="shared" si="131"/>
        <v>0</v>
      </c>
      <c r="K747" s="28">
        <f t="shared" si="131"/>
        <v>1494.3429999999998</v>
      </c>
      <c r="L747" s="28">
        <f t="shared" si="131"/>
        <v>423.09000000000003</v>
      </c>
      <c r="M747" s="28">
        <f t="shared" si="131"/>
        <v>189.67399999999998</v>
      </c>
      <c r="N747" s="28">
        <f t="shared" si="131"/>
        <v>323.42099999999994</v>
      </c>
      <c r="O747" s="36"/>
      <c r="P747" s="36"/>
    </row>
    <row r="748" spans="1:16" s="82" customFormat="1" ht="136.5" customHeight="1">
      <c r="A748" s="58">
        <f>A746+1</f>
        <v>697</v>
      </c>
      <c r="B748" s="58">
        <v>1</v>
      </c>
      <c r="C748" s="80">
        <v>32</v>
      </c>
      <c r="D748" s="163" t="s">
        <v>498</v>
      </c>
      <c r="E748" s="157" t="s">
        <v>44</v>
      </c>
      <c r="F748" s="58" t="s">
        <v>134</v>
      </c>
      <c r="G748" s="81">
        <v>45</v>
      </c>
      <c r="H748" s="81">
        <v>22.5</v>
      </c>
      <c r="I748" s="81">
        <v>10.5</v>
      </c>
      <c r="J748" s="81">
        <v>0</v>
      </c>
      <c r="K748" s="81">
        <v>0</v>
      </c>
      <c r="L748" s="81">
        <v>10</v>
      </c>
      <c r="M748" s="81">
        <v>2</v>
      </c>
      <c r="N748" s="81">
        <v>0</v>
      </c>
      <c r="O748" s="159">
        <v>26.666666666666668</v>
      </c>
      <c r="P748" s="160">
        <v>31.166666666666668</v>
      </c>
    </row>
    <row r="749" spans="1:16" s="82" customFormat="1" ht="59.25" customHeight="1">
      <c r="A749" s="58">
        <f>A748+1</f>
        <v>698</v>
      </c>
      <c r="B749" s="58">
        <f>B748+1</f>
        <v>2</v>
      </c>
      <c r="C749" s="80">
        <v>1140</v>
      </c>
      <c r="D749" s="163" t="s">
        <v>497</v>
      </c>
      <c r="E749" s="157" t="s">
        <v>44</v>
      </c>
      <c r="F749" s="58" t="s">
        <v>135</v>
      </c>
      <c r="G749" s="81">
        <v>134.4</v>
      </c>
      <c r="H749" s="81">
        <v>67.2</v>
      </c>
      <c r="I749" s="81">
        <v>0</v>
      </c>
      <c r="J749" s="81">
        <v>0</v>
      </c>
      <c r="K749" s="81">
        <v>37.758000000000003</v>
      </c>
      <c r="L749" s="81">
        <v>0</v>
      </c>
      <c r="M749" s="81">
        <v>14.8</v>
      </c>
      <c r="N749" s="81">
        <v>14.641999999999999</v>
      </c>
      <c r="O749" s="159">
        <v>21.90625</v>
      </c>
      <c r="P749" s="160">
        <v>31.5</v>
      </c>
    </row>
    <row r="750" spans="1:16" s="82" customFormat="1" ht="54.75" customHeight="1">
      <c r="A750" s="58">
        <f>A749+1</f>
        <v>699</v>
      </c>
      <c r="B750" s="58">
        <f>B749+1</f>
        <v>3</v>
      </c>
      <c r="C750" s="80">
        <v>1690</v>
      </c>
      <c r="D750" s="163" t="s">
        <v>499</v>
      </c>
      <c r="E750" s="157" t="s">
        <v>44</v>
      </c>
      <c r="F750" s="58" t="s">
        <v>500</v>
      </c>
      <c r="G750" s="81">
        <v>455.245</v>
      </c>
      <c r="H750" s="81">
        <v>200</v>
      </c>
      <c r="I750" s="81">
        <v>0</v>
      </c>
      <c r="J750" s="81">
        <v>0</v>
      </c>
      <c r="K750" s="81">
        <v>166.02799999999999</v>
      </c>
      <c r="L750" s="81">
        <v>40</v>
      </c>
      <c r="M750" s="81">
        <v>5</v>
      </c>
      <c r="N750" s="81">
        <v>44.216999999999999</v>
      </c>
      <c r="O750" s="159">
        <v>19.597579325418181</v>
      </c>
      <c r="P750" s="160">
        <v>30.5</v>
      </c>
    </row>
    <row r="751" spans="1:16" s="82" customFormat="1" ht="62.25" customHeight="1">
      <c r="A751" s="58">
        <f t="shared" ref="A751:A764" si="132">A750+1</f>
        <v>700</v>
      </c>
      <c r="B751" s="58">
        <f t="shared" ref="B751:B764" si="133">B750+1</f>
        <v>4</v>
      </c>
      <c r="C751" s="80">
        <v>1582</v>
      </c>
      <c r="D751" s="163" t="s">
        <v>701</v>
      </c>
      <c r="E751" s="157" t="s">
        <v>616</v>
      </c>
      <c r="F751" s="58" t="s">
        <v>135</v>
      </c>
      <c r="G751" s="81">
        <v>350.96800000000002</v>
      </c>
      <c r="H751" s="81">
        <v>175.48400000000001</v>
      </c>
      <c r="I751" s="81">
        <v>0</v>
      </c>
      <c r="J751" s="81">
        <v>0</v>
      </c>
      <c r="K751" s="81">
        <v>101.31</v>
      </c>
      <c r="L751" s="81">
        <v>5.5</v>
      </c>
      <c r="M751" s="81">
        <v>34</v>
      </c>
      <c r="N751" s="81">
        <v>34.673999999999999</v>
      </c>
      <c r="O751" s="159">
        <f>(L751+M751+N751)/G751*100</f>
        <v>21.134120489617288</v>
      </c>
      <c r="P751" s="160" t="e">
        <f>#REF!+#REF!</f>
        <v>#REF!</v>
      </c>
    </row>
    <row r="752" spans="1:16" s="82" customFormat="1" ht="62.25" customHeight="1">
      <c r="A752" s="58">
        <f t="shared" si="132"/>
        <v>701</v>
      </c>
      <c r="B752" s="58">
        <f t="shared" si="133"/>
        <v>5</v>
      </c>
      <c r="C752" s="80">
        <v>2081</v>
      </c>
      <c r="D752" s="163" t="s">
        <v>830</v>
      </c>
      <c r="E752" s="157" t="s">
        <v>764</v>
      </c>
      <c r="F752" s="58" t="s">
        <v>831</v>
      </c>
      <c r="G752" s="81">
        <v>286.22399999999999</v>
      </c>
      <c r="H752" s="81">
        <v>143.11199999999999</v>
      </c>
      <c r="I752" s="81">
        <v>0</v>
      </c>
      <c r="J752" s="81">
        <v>0</v>
      </c>
      <c r="K752" s="81">
        <v>82.462000000000003</v>
      </c>
      <c r="L752" s="81">
        <v>47</v>
      </c>
      <c r="M752" s="81">
        <v>3.3029999999999999</v>
      </c>
      <c r="N752" s="81">
        <v>10.347</v>
      </c>
      <c r="O752" s="159">
        <v>21.189697579518139</v>
      </c>
      <c r="P752" s="160">
        <v>27.5</v>
      </c>
    </row>
    <row r="753" spans="1:16" s="82" customFormat="1" ht="62.25" customHeight="1">
      <c r="A753" s="58">
        <f t="shared" si="132"/>
        <v>702</v>
      </c>
      <c r="B753" s="58">
        <f t="shared" si="133"/>
        <v>6</v>
      </c>
      <c r="C753" s="80">
        <v>2601</v>
      </c>
      <c r="D753" s="163" t="s">
        <v>829</v>
      </c>
      <c r="E753" s="157" t="s">
        <v>764</v>
      </c>
      <c r="F753" s="58" t="s">
        <v>135</v>
      </c>
      <c r="G753" s="81">
        <v>75.257000000000005</v>
      </c>
      <c r="H753" s="81">
        <v>37.628</v>
      </c>
      <c r="I753" s="81">
        <v>0</v>
      </c>
      <c r="J753" s="81">
        <v>0</v>
      </c>
      <c r="K753" s="81">
        <v>21.629000000000001</v>
      </c>
      <c r="L753" s="81">
        <v>16</v>
      </c>
      <c r="M753" s="81">
        <v>0</v>
      </c>
      <c r="N753" s="81">
        <v>0</v>
      </c>
      <c r="O753" s="159">
        <v>21.260480752621017</v>
      </c>
      <c r="P753" s="160">
        <v>28.833333333333332</v>
      </c>
    </row>
    <row r="754" spans="1:16" s="82" customFormat="1" ht="62.25" customHeight="1">
      <c r="A754" s="58">
        <f t="shared" si="132"/>
        <v>703</v>
      </c>
      <c r="B754" s="58">
        <f t="shared" si="133"/>
        <v>7</v>
      </c>
      <c r="C754" s="80">
        <v>1428</v>
      </c>
      <c r="D754" s="163" t="s">
        <v>1026</v>
      </c>
      <c r="E754" s="157" t="s">
        <v>876</v>
      </c>
      <c r="F754" s="58" t="s">
        <v>135</v>
      </c>
      <c r="G754" s="81">
        <v>368.94400000000002</v>
      </c>
      <c r="H754" s="81">
        <v>184.47200000000001</v>
      </c>
      <c r="I754" s="81">
        <v>0</v>
      </c>
      <c r="J754" s="81">
        <v>0</v>
      </c>
      <c r="K754" s="81">
        <v>110.533</v>
      </c>
      <c r="L754" s="81">
        <v>39</v>
      </c>
      <c r="M754" s="81">
        <v>0</v>
      </c>
      <c r="N754" s="81">
        <v>34.939</v>
      </c>
      <c r="O754" s="159">
        <v>20.040710785376639</v>
      </c>
      <c r="P754" s="160">
        <v>29.166666666666668</v>
      </c>
    </row>
    <row r="755" spans="1:16" s="82" customFormat="1" ht="37.5">
      <c r="A755" s="58">
        <f t="shared" si="132"/>
        <v>704</v>
      </c>
      <c r="B755" s="58">
        <f t="shared" si="133"/>
        <v>8</v>
      </c>
      <c r="C755" s="80">
        <v>1782</v>
      </c>
      <c r="D755" s="163" t="s">
        <v>1025</v>
      </c>
      <c r="E755" s="157" t="s">
        <v>876</v>
      </c>
      <c r="F755" s="58" t="s">
        <v>500</v>
      </c>
      <c r="G755" s="81">
        <v>409.8</v>
      </c>
      <c r="H755" s="81">
        <v>200</v>
      </c>
      <c r="I755" s="81">
        <v>0</v>
      </c>
      <c r="J755" s="81">
        <v>0</v>
      </c>
      <c r="K755" s="81">
        <v>127.678</v>
      </c>
      <c r="L755" s="81">
        <v>42</v>
      </c>
      <c r="M755" s="81">
        <v>0</v>
      </c>
      <c r="N755" s="81">
        <v>40.122</v>
      </c>
      <c r="O755" s="159">
        <v>20.03953147877013</v>
      </c>
      <c r="P755" s="160">
        <v>30.166666666666668</v>
      </c>
    </row>
    <row r="756" spans="1:16" s="82" customFormat="1" ht="62.25" customHeight="1">
      <c r="A756" s="58">
        <f t="shared" si="132"/>
        <v>705</v>
      </c>
      <c r="B756" s="58">
        <f t="shared" si="133"/>
        <v>9</v>
      </c>
      <c r="C756" s="80">
        <v>2209</v>
      </c>
      <c r="D756" s="163" t="s">
        <v>1028</v>
      </c>
      <c r="E756" s="157" t="s">
        <v>876</v>
      </c>
      <c r="F756" s="58" t="s">
        <v>1029</v>
      </c>
      <c r="G756" s="81">
        <v>299.89400000000001</v>
      </c>
      <c r="H756" s="81">
        <v>149.947</v>
      </c>
      <c r="I756" s="81">
        <v>0</v>
      </c>
      <c r="J756" s="81">
        <v>0</v>
      </c>
      <c r="K756" s="81">
        <v>87.655000000000001</v>
      </c>
      <c r="L756" s="81">
        <v>46</v>
      </c>
      <c r="M756" s="81">
        <v>10.221</v>
      </c>
      <c r="N756" s="81">
        <v>6.0709999999999997</v>
      </c>
      <c r="O756" s="159">
        <v>20.771339206519638</v>
      </c>
      <c r="P756" s="160">
        <v>27.833333333333332</v>
      </c>
    </row>
    <row r="757" spans="1:16" s="82" customFormat="1" ht="62.25" customHeight="1">
      <c r="A757" s="58">
        <f t="shared" si="132"/>
        <v>706</v>
      </c>
      <c r="B757" s="58">
        <f t="shared" si="133"/>
        <v>10</v>
      </c>
      <c r="C757" s="80">
        <v>2529</v>
      </c>
      <c r="D757" s="163" t="s">
        <v>1027</v>
      </c>
      <c r="E757" s="157" t="s">
        <v>876</v>
      </c>
      <c r="F757" s="58" t="s">
        <v>135</v>
      </c>
      <c r="G757" s="81">
        <v>64.489999999999995</v>
      </c>
      <c r="H757" s="81">
        <v>32.244999999999997</v>
      </c>
      <c r="I757" s="81">
        <v>0</v>
      </c>
      <c r="J757" s="81">
        <v>0</v>
      </c>
      <c r="K757" s="81">
        <v>19.344999999999999</v>
      </c>
      <c r="L757" s="81">
        <v>0</v>
      </c>
      <c r="M757" s="81">
        <v>12.9</v>
      </c>
      <c r="N757" s="81">
        <v>0</v>
      </c>
      <c r="O757" s="159">
        <v>20.003101256008684</v>
      </c>
      <c r="P757" s="160">
        <v>28.166666666666668</v>
      </c>
    </row>
    <row r="758" spans="1:16" s="82" customFormat="1" ht="78" customHeight="1">
      <c r="A758" s="58">
        <f t="shared" si="132"/>
        <v>707</v>
      </c>
      <c r="B758" s="58">
        <f t="shared" si="133"/>
        <v>11</v>
      </c>
      <c r="C758" s="80">
        <v>1175</v>
      </c>
      <c r="D758" s="163" t="s">
        <v>1279</v>
      </c>
      <c r="E758" s="157" t="s">
        <v>1100</v>
      </c>
      <c r="F758" s="58" t="s">
        <v>135</v>
      </c>
      <c r="G758" s="81">
        <v>126.646</v>
      </c>
      <c r="H758" s="81">
        <v>63.323</v>
      </c>
      <c r="I758" s="81">
        <v>0</v>
      </c>
      <c r="J758" s="81">
        <v>0</v>
      </c>
      <c r="K758" s="81">
        <v>37.515999999999998</v>
      </c>
      <c r="L758" s="81">
        <v>0</v>
      </c>
      <c r="M758" s="81">
        <v>13</v>
      </c>
      <c r="N758" s="81">
        <v>12.807</v>
      </c>
      <c r="O758" s="159">
        <v>20.377272081234306</v>
      </c>
      <c r="P758" s="160">
        <v>33.166666666666671</v>
      </c>
    </row>
    <row r="759" spans="1:16" s="82" customFormat="1" ht="62.25" customHeight="1">
      <c r="A759" s="58">
        <f t="shared" si="132"/>
        <v>708</v>
      </c>
      <c r="B759" s="58">
        <f t="shared" si="133"/>
        <v>12</v>
      </c>
      <c r="C759" s="80">
        <v>1237</v>
      </c>
      <c r="D759" s="163" t="s">
        <v>1280</v>
      </c>
      <c r="E759" s="157" t="s">
        <v>1100</v>
      </c>
      <c r="F759" s="58" t="s">
        <v>135</v>
      </c>
      <c r="G759" s="81">
        <v>299.971</v>
      </c>
      <c r="H759" s="81">
        <v>149.98500000000001</v>
      </c>
      <c r="I759" s="81">
        <v>0</v>
      </c>
      <c r="J759" s="81">
        <v>0</v>
      </c>
      <c r="K759" s="81">
        <v>86.721999999999994</v>
      </c>
      <c r="L759" s="81">
        <v>15</v>
      </c>
      <c r="M759" s="81">
        <v>20</v>
      </c>
      <c r="N759" s="81">
        <v>28.263999999999999</v>
      </c>
      <c r="O759" s="159">
        <v>21.09003870374136</v>
      </c>
      <c r="P759" s="160">
        <v>30.833333333333332</v>
      </c>
    </row>
    <row r="760" spans="1:16" s="82" customFormat="1" ht="82.5" customHeight="1">
      <c r="A760" s="58">
        <f t="shared" si="132"/>
        <v>709</v>
      </c>
      <c r="B760" s="58">
        <f t="shared" si="133"/>
        <v>13</v>
      </c>
      <c r="C760" s="80">
        <v>1631</v>
      </c>
      <c r="D760" s="163" t="s">
        <v>1281</v>
      </c>
      <c r="E760" s="157" t="s">
        <v>1100</v>
      </c>
      <c r="F760" s="58" t="s">
        <v>135</v>
      </c>
      <c r="G760" s="81">
        <v>102.35299999999999</v>
      </c>
      <c r="H760" s="81">
        <v>51.176000000000002</v>
      </c>
      <c r="I760" s="81">
        <v>0</v>
      </c>
      <c r="J760" s="81">
        <v>0</v>
      </c>
      <c r="K760" s="81">
        <v>29.681000000000001</v>
      </c>
      <c r="L760" s="81">
        <v>0</v>
      </c>
      <c r="M760" s="81">
        <v>17.649999999999999</v>
      </c>
      <c r="N760" s="81">
        <v>3.8460000000000001</v>
      </c>
      <c r="O760" s="159">
        <v>21.001827010444245</v>
      </c>
      <c r="P760" s="160">
        <v>31.166666666666668</v>
      </c>
    </row>
    <row r="761" spans="1:16" s="82" customFormat="1" ht="62.25" customHeight="1">
      <c r="A761" s="58">
        <f t="shared" si="132"/>
        <v>710</v>
      </c>
      <c r="B761" s="58">
        <f t="shared" si="133"/>
        <v>14</v>
      </c>
      <c r="C761" s="80">
        <v>1801</v>
      </c>
      <c r="D761" s="163" t="s">
        <v>1282</v>
      </c>
      <c r="E761" s="157" t="s">
        <v>1100</v>
      </c>
      <c r="F761" s="58" t="s">
        <v>135</v>
      </c>
      <c r="G761" s="81">
        <v>299.76499999999999</v>
      </c>
      <c r="H761" s="81">
        <v>149.88200000000001</v>
      </c>
      <c r="I761" s="81">
        <v>0</v>
      </c>
      <c r="J761" s="81">
        <v>0</v>
      </c>
      <c r="K761" s="81">
        <v>89.426000000000002</v>
      </c>
      <c r="L761" s="81">
        <v>33</v>
      </c>
      <c r="M761" s="81">
        <v>0</v>
      </c>
      <c r="N761" s="81">
        <v>27.457000000000001</v>
      </c>
      <c r="O761" s="159">
        <v>20.168131703167482</v>
      </c>
      <c r="P761" s="160">
        <v>29.5</v>
      </c>
    </row>
    <row r="762" spans="1:16" s="82" customFormat="1" ht="62.25" customHeight="1">
      <c r="A762" s="58">
        <f t="shared" si="132"/>
        <v>711</v>
      </c>
      <c r="B762" s="58">
        <f t="shared" si="133"/>
        <v>15</v>
      </c>
      <c r="C762" s="80">
        <v>2331</v>
      </c>
      <c r="D762" s="163" t="s">
        <v>1283</v>
      </c>
      <c r="E762" s="157" t="s">
        <v>1100</v>
      </c>
      <c r="F762" s="58" t="s">
        <v>135</v>
      </c>
      <c r="G762" s="81">
        <v>299</v>
      </c>
      <c r="H762" s="81">
        <v>149.5</v>
      </c>
      <c r="I762" s="81">
        <v>0</v>
      </c>
      <c r="J762" s="81">
        <v>0</v>
      </c>
      <c r="K762" s="81">
        <v>83.72</v>
      </c>
      <c r="L762" s="81">
        <v>49.59</v>
      </c>
      <c r="M762" s="81">
        <v>0</v>
      </c>
      <c r="N762" s="81">
        <v>16.190000000000001</v>
      </c>
      <c r="O762" s="159">
        <v>22</v>
      </c>
      <c r="P762" s="160">
        <v>32.833333333333329</v>
      </c>
    </row>
    <row r="763" spans="1:16" s="82" customFormat="1" ht="62.25" customHeight="1">
      <c r="A763" s="58">
        <f t="shared" si="132"/>
        <v>712</v>
      </c>
      <c r="B763" s="58">
        <f t="shared" si="133"/>
        <v>16</v>
      </c>
      <c r="C763" s="80">
        <v>2559</v>
      </c>
      <c r="D763" s="163" t="s">
        <v>1284</v>
      </c>
      <c r="E763" s="157" t="s">
        <v>1100</v>
      </c>
      <c r="F763" s="58" t="s">
        <v>135</v>
      </c>
      <c r="G763" s="81">
        <v>499.553</v>
      </c>
      <c r="H763" s="81">
        <v>200</v>
      </c>
      <c r="I763" s="81">
        <v>0</v>
      </c>
      <c r="J763" s="81">
        <v>0</v>
      </c>
      <c r="K763" s="81">
        <v>192.90799999999999</v>
      </c>
      <c r="L763" s="81">
        <v>0</v>
      </c>
      <c r="M763" s="81">
        <v>56.8</v>
      </c>
      <c r="N763" s="81">
        <v>49.844999999999999</v>
      </c>
      <c r="O763" s="159">
        <v>21.348085188158215</v>
      </c>
      <c r="P763" s="160">
        <v>29.166666666666668</v>
      </c>
    </row>
    <row r="764" spans="1:16" s="82" customFormat="1" ht="62.25" customHeight="1">
      <c r="A764" s="58">
        <f t="shared" si="132"/>
        <v>713</v>
      </c>
      <c r="B764" s="58">
        <f t="shared" si="133"/>
        <v>17</v>
      </c>
      <c r="C764" s="58">
        <v>2490</v>
      </c>
      <c r="D764" s="59" t="s">
        <v>1720</v>
      </c>
      <c r="E764" s="157" t="s">
        <v>1441</v>
      </c>
      <c r="F764" s="174" t="s">
        <v>1719</v>
      </c>
      <c r="G764" s="60">
        <v>499.97199999999998</v>
      </c>
      <c r="H764" s="60">
        <v>200</v>
      </c>
      <c r="I764" s="60">
        <v>0</v>
      </c>
      <c r="J764" s="60">
        <v>0</v>
      </c>
      <c r="K764" s="60">
        <v>219.97200000000001</v>
      </c>
      <c r="L764" s="60">
        <v>80</v>
      </c>
      <c r="M764" s="60">
        <v>0</v>
      </c>
      <c r="N764" s="60">
        <v>0</v>
      </c>
      <c r="O764" s="61">
        <f t="shared" ref="O764" si="134">(N764+M764+L764)/G764*100</f>
        <v>16.000896050178813</v>
      </c>
      <c r="P764" s="160">
        <v>20.167000000000002</v>
      </c>
    </row>
    <row r="765" spans="1:16" s="11" customFormat="1" ht="20.25">
      <c r="A765" s="10"/>
      <c r="B765" s="13">
        <f>B766+B803+B816+B820+B829+B846</f>
        <v>69</v>
      </c>
      <c r="C765" s="5"/>
      <c r="D765" s="9" t="s">
        <v>30</v>
      </c>
      <c r="E765" s="142"/>
      <c r="F765" s="5"/>
      <c r="G765" s="12">
        <f t="shared" ref="G765:N765" si="135">G766+G803+G816+G820+G829+G846+G808</f>
        <v>26586.521000000004</v>
      </c>
      <c r="H765" s="12">
        <f t="shared" si="135"/>
        <v>11904.999</v>
      </c>
      <c r="I765" s="12">
        <f t="shared" si="135"/>
        <v>2538.4129999999996</v>
      </c>
      <c r="J765" s="12">
        <f t="shared" si="135"/>
        <v>1661.182</v>
      </c>
      <c r="K765" s="12">
        <f t="shared" si="135"/>
        <v>4938.4280000000008</v>
      </c>
      <c r="L765" s="12">
        <f t="shared" si="135"/>
        <v>3939.2740000000003</v>
      </c>
      <c r="M765" s="12">
        <f t="shared" si="135"/>
        <v>828.00600000000009</v>
      </c>
      <c r="N765" s="12">
        <f t="shared" si="135"/>
        <v>776.21899999999994</v>
      </c>
      <c r="O765" s="37"/>
      <c r="P765" s="37"/>
    </row>
    <row r="766" spans="1:16" s="26" customFormat="1" ht="20.25">
      <c r="A766" s="21"/>
      <c r="B766" s="22">
        <v>36</v>
      </c>
      <c r="C766" s="23"/>
      <c r="D766" s="24" t="s">
        <v>80</v>
      </c>
      <c r="E766" s="88"/>
      <c r="F766" s="23"/>
      <c r="G766" s="30">
        <f>SUM(G767:G802)</f>
        <v>11528.874</v>
      </c>
      <c r="H766" s="30">
        <f t="shared" ref="H766:N766" si="136">SUM(H767:H802)</f>
        <v>4895.9950000000008</v>
      </c>
      <c r="I766" s="30">
        <f t="shared" si="136"/>
        <v>2538.4129999999996</v>
      </c>
      <c r="J766" s="30">
        <f t="shared" si="136"/>
        <v>1661.182</v>
      </c>
      <c r="K766" s="30">
        <f t="shared" si="136"/>
        <v>0</v>
      </c>
      <c r="L766" s="30">
        <f t="shared" si="136"/>
        <v>1854.4870000000003</v>
      </c>
      <c r="M766" s="30">
        <f t="shared" si="136"/>
        <v>149.28199999999998</v>
      </c>
      <c r="N766" s="30">
        <f t="shared" si="136"/>
        <v>429.51499999999999</v>
      </c>
      <c r="O766" s="38"/>
      <c r="P766" s="38"/>
    </row>
    <row r="767" spans="1:16" s="82" customFormat="1" ht="87.75" customHeight="1">
      <c r="A767" s="58">
        <f>A764+1</f>
        <v>714</v>
      </c>
      <c r="B767" s="58">
        <v>1</v>
      </c>
      <c r="C767" s="80">
        <v>1145</v>
      </c>
      <c r="D767" s="163" t="s">
        <v>451</v>
      </c>
      <c r="E767" s="157" t="s">
        <v>44</v>
      </c>
      <c r="F767" s="58" t="s">
        <v>140</v>
      </c>
      <c r="G767" s="81">
        <v>499.98599999999999</v>
      </c>
      <c r="H767" s="81">
        <v>197.494</v>
      </c>
      <c r="I767" s="81">
        <v>98.747</v>
      </c>
      <c r="J767" s="81">
        <v>98.748000000000005</v>
      </c>
      <c r="K767" s="81">
        <v>0</v>
      </c>
      <c r="L767" s="81">
        <v>71.912999999999997</v>
      </c>
      <c r="M767" s="81">
        <v>0</v>
      </c>
      <c r="N767" s="81">
        <v>33.084000000000003</v>
      </c>
      <c r="O767" s="159">
        <v>20.99998799966399</v>
      </c>
      <c r="P767" s="160">
        <v>31</v>
      </c>
    </row>
    <row r="768" spans="1:16" s="82" customFormat="1" ht="79.5" customHeight="1">
      <c r="A768" s="58">
        <f>A767+1</f>
        <v>715</v>
      </c>
      <c r="B768" s="58">
        <f>B767+1</f>
        <v>2</v>
      </c>
      <c r="C768" s="80">
        <v>1713</v>
      </c>
      <c r="D768" s="163" t="s">
        <v>452</v>
      </c>
      <c r="E768" s="157" t="s">
        <v>44</v>
      </c>
      <c r="F768" s="58" t="s">
        <v>453</v>
      </c>
      <c r="G768" s="81">
        <v>299.95600000000002</v>
      </c>
      <c r="H768" s="81">
        <v>100</v>
      </c>
      <c r="I768" s="81">
        <v>0</v>
      </c>
      <c r="J768" s="81">
        <v>136.96600000000001</v>
      </c>
      <c r="K768" s="81">
        <v>0</v>
      </c>
      <c r="L768" s="81">
        <v>26.896000000000001</v>
      </c>
      <c r="M768" s="81">
        <v>36.094000000000001</v>
      </c>
      <c r="N768" s="81">
        <v>0</v>
      </c>
      <c r="O768" s="159">
        <v>20.999746629505662</v>
      </c>
      <c r="P768" s="160">
        <v>30.333333333333332</v>
      </c>
    </row>
    <row r="769" spans="1:16" s="82" customFormat="1" ht="62.25" customHeight="1">
      <c r="A769" s="58">
        <f>A768+1</f>
        <v>716</v>
      </c>
      <c r="B769" s="58">
        <f>B768+1</f>
        <v>3</v>
      </c>
      <c r="C769" s="80">
        <v>2656</v>
      </c>
      <c r="D769" s="163" t="s">
        <v>454</v>
      </c>
      <c r="E769" s="157" t="s">
        <v>44</v>
      </c>
      <c r="F769" s="58" t="s">
        <v>139</v>
      </c>
      <c r="G769" s="81">
        <v>182.37799999999999</v>
      </c>
      <c r="H769" s="81">
        <v>91.1</v>
      </c>
      <c r="I769" s="81">
        <v>21.55</v>
      </c>
      <c r="J769" s="81">
        <v>32.700000000000003</v>
      </c>
      <c r="K769" s="81">
        <v>0</v>
      </c>
      <c r="L769" s="81">
        <v>37.027999999999999</v>
      </c>
      <c r="M769" s="81">
        <v>0</v>
      </c>
      <c r="N769" s="81">
        <v>0</v>
      </c>
      <c r="O769" s="159">
        <v>20.30288740966564</v>
      </c>
      <c r="P769" s="160">
        <v>30</v>
      </c>
    </row>
    <row r="770" spans="1:16" s="69" customFormat="1" ht="53.25" customHeight="1">
      <c r="A770" s="58">
        <f t="shared" ref="A770:A802" si="137">A769+1</f>
        <v>717</v>
      </c>
      <c r="B770" s="58">
        <f t="shared" ref="B770:B777" si="138">B769+1</f>
        <v>4</v>
      </c>
      <c r="C770" s="58">
        <v>702</v>
      </c>
      <c r="D770" s="59" t="s">
        <v>702</v>
      </c>
      <c r="E770" s="157" t="s">
        <v>616</v>
      </c>
      <c r="F770" s="58" t="s">
        <v>703</v>
      </c>
      <c r="G770" s="60">
        <v>499.94799999999998</v>
      </c>
      <c r="H770" s="60">
        <v>200</v>
      </c>
      <c r="I770" s="60">
        <v>154.13999999999999</v>
      </c>
      <c r="J770" s="60">
        <v>39.996000000000002</v>
      </c>
      <c r="K770" s="60">
        <v>0</v>
      </c>
      <c r="L770" s="60">
        <v>71</v>
      </c>
      <c r="M770" s="60">
        <v>0</v>
      </c>
      <c r="N770" s="60">
        <v>34.811999999999998</v>
      </c>
      <c r="O770" s="61">
        <v>21.164601118516327</v>
      </c>
      <c r="P770" s="158">
        <v>31.333333333333332</v>
      </c>
    </row>
    <row r="771" spans="1:16" s="69" customFormat="1" ht="40.5" customHeight="1">
      <c r="A771" s="58">
        <f t="shared" si="137"/>
        <v>718</v>
      </c>
      <c r="B771" s="58">
        <f t="shared" si="138"/>
        <v>5</v>
      </c>
      <c r="C771" s="58">
        <v>990</v>
      </c>
      <c r="D771" s="59" t="s">
        <v>709</v>
      </c>
      <c r="E771" s="157" t="s">
        <v>616</v>
      </c>
      <c r="F771" s="58" t="s">
        <v>708</v>
      </c>
      <c r="G771" s="60">
        <v>499.858</v>
      </c>
      <c r="H771" s="60">
        <v>200</v>
      </c>
      <c r="I771" s="60">
        <v>191.14400000000001</v>
      </c>
      <c r="J771" s="60">
        <v>0</v>
      </c>
      <c r="K771" s="60">
        <v>0</v>
      </c>
      <c r="L771" s="60">
        <v>65</v>
      </c>
      <c r="M771" s="60">
        <v>0</v>
      </c>
      <c r="N771" s="60">
        <v>43.713999999999999</v>
      </c>
      <c r="O771" s="61">
        <v>21.748976709385463</v>
      </c>
      <c r="P771" s="158">
        <v>28.666666666666668</v>
      </c>
    </row>
    <row r="772" spans="1:16" s="69" customFormat="1" ht="61.5" customHeight="1">
      <c r="A772" s="58">
        <f t="shared" si="137"/>
        <v>719</v>
      </c>
      <c r="B772" s="58">
        <f t="shared" si="138"/>
        <v>6</v>
      </c>
      <c r="C772" s="58">
        <v>1648</v>
      </c>
      <c r="D772" s="59" t="s">
        <v>707</v>
      </c>
      <c r="E772" s="157" t="s">
        <v>616</v>
      </c>
      <c r="F772" s="58" t="s">
        <v>708</v>
      </c>
      <c r="G772" s="60">
        <v>448.279</v>
      </c>
      <c r="H772" s="60">
        <v>200</v>
      </c>
      <c r="I772" s="60">
        <v>154.13999999999999</v>
      </c>
      <c r="J772" s="60">
        <v>0</v>
      </c>
      <c r="K772" s="60">
        <v>0</v>
      </c>
      <c r="L772" s="60">
        <v>52.86</v>
      </c>
      <c r="M772" s="60">
        <v>0</v>
      </c>
      <c r="N772" s="60">
        <v>41.279000000000003</v>
      </c>
      <c r="O772" s="61">
        <v>21.000091460898236</v>
      </c>
      <c r="P772" s="158">
        <v>29.333333333333332</v>
      </c>
    </row>
    <row r="773" spans="1:16" s="69" customFormat="1" ht="45.75" customHeight="1">
      <c r="A773" s="58">
        <f t="shared" si="137"/>
        <v>720</v>
      </c>
      <c r="B773" s="58">
        <f t="shared" si="138"/>
        <v>7</v>
      </c>
      <c r="C773" s="58">
        <v>1671</v>
      </c>
      <c r="D773" s="59" t="s">
        <v>706</v>
      </c>
      <c r="E773" s="157" t="s">
        <v>616</v>
      </c>
      <c r="F773" s="58" t="s">
        <v>705</v>
      </c>
      <c r="G773" s="60">
        <v>496.32</v>
      </c>
      <c r="H773" s="60">
        <v>200</v>
      </c>
      <c r="I773" s="60">
        <v>193.43600000000001</v>
      </c>
      <c r="J773" s="60">
        <v>0</v>
      </c>
      <c r="K773" s="60">
        <v>0</v>
      </c>
      <c r="L773" s="60">
        <v>68.8</v>
      </c>
      <c r="M773" s="60">
        <v>0</v>
      </c>
      <c r="N773" s="60">
        <v>34.084000000000003</v>
      </c>
      <c r="O773" s="61">
        <v>20.729368149580914</v>
      </c>
      <c r="P773" s="158">
        <v>29.666666666666668</v>
      </c>
    </row>
    <row r="774" spans="1:16" s="69" customFormat="1" ht="46.5" customHeight="1">
      <c r="A774" s="58">
        <f t="shared" si="137"/>
        <v>721</v>
      </c>
      <c r="B774" s="58">
        <f t="shared" si="138"/>
        <v>8</v>
      </c>
      <c r="C774" s="58">
        <v>1703</v>
      </c>
      <c r="D774" s="59" t="s">
        <v>704</v>
      </c>
      <c r="E774" s="157" t="s">
        <v>616</v>
      </c>
      <c r="F774" s="58" t="s">
        <v>705</v>
      </c>
      <c r="G774" s="60">
        <v>467.30900000000003</v>
      </c>
      <c r="H774" s="60">
        <v>200</v>
      </c>
      <c r="I774" s="60">
        <v>163.10900000000001</v>
      </c>
      <c r="J774" s="60">
        <v>0</v>
      </c>
      <c r="K774" s="60">
        <v>0</v>
      </c>
      <c r="L774" s="60">
        <v>66</v>
      </c>
      <c r="M774" s="60">
        <v>0</v>
      </c>
      <c r="N774" s="60">
        <v>38.200000000000003</v>
      </c>
      <c r="O774" s="61">
        <v>22.297879989471632</v>
      </c>
      <c r="P774" s="158">
        <v>30.666666666666668</v>
      </c>
    </row>
    <row r="775" spans="1:16" s="69" customFormat="1" ht="50.25" customHeight="1">
      <c r="A775" s="58">
        <f t="shared" si="137"/>
        <v>722</v>
      </c>
      <c r="B775" s="58">
        <f t="shared" si="138"/>
        <v>9</v>
      </c>
      <c r="C775" s="80">
        <v>804</v>
      </c>
      <c r="D775" s="59" t="s">
        <v>833</v>
      </c>
      <c r="E775" s="157" t="s">
        <v>764</v>
      </c>
      <c r="F775" s="58" t="s">
        <v>140</v>
      </c>
      <c r="G775" s="81">
        <v>383</v>
      </c>
      <c r="H775" s="81">
        <v>150.30000000000001</v>
      </c>
      <c r="I775" s="81">
        <v>74.125</v>
      </c>
      <c r="J775" s="81">
        <v>76.174999999999997</v>
      </c>
      <c r="K775" s="81">
        <v>0</v>
      </c>
      <c r="L775" s="81">
        <v>82.4</v>
      </c>
      <c r="M775" s="81">
        <v>0</v>
      </c>
      <c r="N775" s="81">
        <v>0</v>
      </c>
      <c r="O775" s="159">
        <v>21.514360313315926</v>
      </c>
      <c r="P775" s="160">
        <v>27.333333333333332</v>
      </c>
    </row>
    <row r="776" spans="1:16" s="69" customFormat="1" ht="37.5">
      <c r="A776" s="58">
        <f t="shared" si="137"/>
        <v>723</v>
      </c>
      <c r="B776" s="58">
        <f t="shared" si="138"/>
        <v>10</v>
      </c>
      <c r="C776" s="80">
        <v>996</v>
      </c>
      <c r="D776" s="59" t="s">
        <v>832</v>
      </c>
      <c r="E776" s="157" t="s">
        <v>764</v>
      </c>
      <c r="F776" s="58" t="s">
        <v>139</v>
      </c>
      <c r="G776" s="81">
        <v>245.68</v>
      </c>
      <c r="H776" s="81">
        <v>122.84</v>
      </c>
      <c r="I776" s="81">
        <v>71.239999999999995</v>
      </c>
      <c r="J776" s="81">
        <v>0</v>
      </c>
      <c r="K776" s="81">
        <v>0</v>
      </c>
      <c r="L776" s="81">
        <v>51.6</v>
      </c>
      <c r="M776" s="81">
        <v>0</v>
      </c>
      <c r="N776" s="81">
        <v>0</v>
      </c>
      <c r="O776" s="159">
        <v>21.002930641484856</v>
      </c>
      <c r="P776" s="160">
        <v>28.333333333333332</v>
      </c>
    </row>
    <row r="777" spans="1:16" s="69" customFormat="1" ht="44.25" customHeight="1">
      <c r="A777" s="58">
        <f t="shared" si="137"/>
        <v>724</v>
      </c>
      <c r="B777" s="58">
        <f t="shared" si="138"/>
        <v>11</v>
      </c>
      <c r="C777" s="80">
        <v>1832</v>
      </c>
      <c r="D777" s="59" t="s">
        <v>834</v>
      </c>
      <c r="E777" s="157" t="s">
        <v>764</v>
      </c>
      <c r="F777" s="58" t="s">
        <v>453</v>
      </c>
      <c r="G777" s="81">
        <v>345</v>
      </c>
      <c r="H777" s="81">
        <v>122.55</v>
      </c>
      <c r="I777" s="81">
        <v>0</v>
      </c>
      <c r="J777" s="81">
        <v>150</v>
      </c>
      <c r="K777" s="81">
        <v>0</v>
      </c>
      <c r="L777" s="81">
        <v>72.45</v>
      </c>
      <c r="M777" s="81">
        <v>0</v>
      </c>
      <c r="N777" s="81">
        <v>0</v>
      </c>
      <c r="O777" s="159">
        <v>21.000000000000004</v>
      </c>
      <c r="P777" s="160">
        <v>26.666666666666668</v>
      </c>
    </row>
    <row r="778" spans="1:16" s="79" customFormat="1" ht="60.75" customHeight="1">
      <c r="A778" s="58">
        <f t="shared" si="137"/>
        <v>725</v>
      </c>
      <c r="B778" s="58">
        <f t="shared" ref="B778:B802" si="139">B777+1</f>
        <v>12</v>
      </c>
      <c r="C778" s="58">
        <v>66</v>
      </c>
      <c r="D778" s="59" t="s">
        <v>1030</v>
      </c>
      <c r="E778" s="157" t="s">
        <v>876</v>
      </c>
      <c r="F778" s="161" t="s">
        <v>1031</v>
      </c>
      <c r="G778" s="60">
        <v>349.7</v>
      </c>
      <c r="H778" s="60">
        <v>174.85</v>
      </c>
      <c r="I778" s="60">
        <v>0</v>
      </c>
      <c r="J778" s="60">
        <v>101.41</v>
      </c>
      <c r="K778" s="60">
        <v>0</v>
      </c>
      <c r="L778" s="60">
        <v>73.44</v>
      </c>
      <c r="M778" s="60">
        <v>0</v>
      </c>
      <c r="N778" s="60">
        <v>0</v>
      </c>
      <c r="O778" s="61">
        <f>(N778+M778+L778)/G778*100</f>
        <v>21.000857878181296</v>
      </c>
      <c r="P778" s="162" t="e">
        <f>#REF!+#REF!</f>
        <v>#REF!</v>
      </c>
    </row>
    <row r="779" spans="1:16" s="82" customFormat="1" ht="56.25">
      <c r="A779" s="58">
        <f t="shared" si="137"/>
        <v>726</v>
      </c>
      <c r="B779" s="58">
        <f t="shared" si="139"/>
        <v>13</v>
      </c>
      <c r="C779" s="80">
        <v>625</v>
      </c>
      <c r="D779" s="163" t="s">
        <v>1285</v>
      </c>
      <c r="E779" s="157" t="s">
        <v>1100</v>
      </c>
      <c r="F779" s="58" t="s">
        <v>703</v>
      </c>
      <c r="G779" s="81">
        <v>499.99299999999999</v>
      </c>
      <c r="H779" s="81">
        <v>200</v>
      </c>
      <c r="I779" s="81">
        <v>154.41800000000001</v>
      </c>
      <c r="J779" s="81">
        <v>39.999000000000002</v>
      </c>
      <c r="K779" s="81">
        <v>0</v>
      </c>
      <c r="L779" s="81">
        <v>100</v>
      </c>
      <c r="M779" s="81">
        <v>0</v>
      </c>
      <c r="N779" s="81">
        <v>5.5759999999999996</v>
      </c>
      <c r="O779" s="159">
        <v>21.115495616938638</v>
      </c>
      <c r="P779" s="160">
        <v>28.333333333333332</v>
      </c>
    </row>
    <row r="780" spans="1:16" s="82" customFormat="1" ht="37.5">
      <c r="A780" s="58">
        <f t="shared" si="137"/>
        <v>727</v>
      </c>
      <c r="B780" s="58">
        <f t="shared" si="139"/>
        <v>14</v>
      </c>
      <c r="C780" s="80">
        <v>875</v>
      </c>
      <c r="D780" s="163" t="s">
        <v>1286</v>
      </c>
      <c r="E780" s="157" t="s">
        <v>1100</v>
      </c>
      <c r="F780" s="58" t="s">
        <v>140</v>
      </c>
      <c r="G780" s="81">
        <v>497.10500000000002</v>
      </c>
      <c r="H780" s="81">
        <v>196.35599999999999</v>
      </c>
      <c r="I780" s="81">
        <v>98.177999999999997</v>
      </c>
      <c r="J780" s="81">
        <v>98.179000000000002</v>
      </c>
      <c r="K780" s="81">
        <v>0</v>
      </c>
      <c r="L780" s="81">
        <v>69.828999999999994</v>
      </c>
      <c r="M780" s="81">
        <v>0</v>
      </c>
      <c r="N780" s="81">
        <v>34.563000000000002</v>
      </c>
      <c r="O780" s="159">
        <v>20.999989941762806</v>
      </c>
      <c r="P780" s="160">
        <v>28.666666666666668</v>
      </c>
    </row>
    <row r="781" spans="1:16" s="82" customFormat="1" ht="56.25">
      <c r="A781" s="58">
        <f t="shared" si="137"/>
        <v>728</v>
      </c>
      <c r="B781" s="58">
        <f t="shared" si="139"/>
        <v>15</v>
      </c>
      <c r="C781" s="80">
        <v>1018</v>
      </c>
      <c r="D781" s="163" t="s">
        <v>1287</v>
      </c>
      <c r="E781" s="157" t="s">
        <v>1100</v>
      </c>
      <c r="F781" s="58" t="s">
        <v>139</v>
      </c>
      <c r="G781" s="81">
        <v>182.54300000000001</v>
      </c>
      <c r="H781" s="81">
        <v>91.271000000000001</v>
      </c>
      <c r="I781" s="81">
        <v>0</v>
      </c>
      <c r="J781" s="81">
        <v>16.271000000000001</v>
      </c>
      <c r="K781" s="81">
        <v>0</v>
      </c>
      <c r="L781" s="81">
        <v>25</v>
      </c>
      <c r="M781" s="81">
        <v>15.000999999999999</v>
      </c>
      <c r="N781" s="81">
        <v>35</v>
      </c>
      <c r="O781" s="159">
        <v>41.086757640665489</v>
      </c>
      <c r="P781" s="160">
        <v>30.333333333333332</v>
      </c>
    </row>
    <row r="782" spans="1:16" s="82" customFormat="1" ht="56.25">
      <c r="A782" s="58">
        <f t="shared" si="137"/>
        <v>729</v>
      </c>
      <c r="B782" s="58">
        <f t="shared" si="139"/>
        <v>16</v>
      </c>
      <c r="C782" s="80">
        <v>1144</v>
      </c>
      <c r="D782" s="163" t="s">
        <v>1288</v>
      </c>
      <c r="E782" s="157" t="s">
        <v>1100</v>
      </c>
      <c r="F782" s="58" t="s">
        <v>140</v>
      </c>
      <c r="G782" s="81">
        <v>499.863</v>
      </c>
      <c r="H782" s="81">
        <v>198.5</v>
      </c>
      <c r="I782" s="81">
        <v>99.25</v>
      </c>
      <c r="J782" s="81">
        <v>99.25</v>
      </c>
      <c r="K782" s="81">
        <v>0</v>
      </c>
      <c r="L782" s="81">
        <v>71.629000000000005</v>
      </c>
      <c r="M782" s="81">
        <v>0</v>
      </c>
      <c r="N782" s="81">
        <v>31.234000000000002</v>
      </c>
      <c r="O782" s="159">
        <v>20.578238437331827</v>
      </c>
      <c r="P782" s="160">
        <v>29.333333333333332</v>
      </c>
    </row>
    <row r="783" spans="1:16" s="82" customFormat="1" ht="56.25">
      <c r="A783" s="58">
        <f t="shared" si="137"/>
        <v>730</v>
      </c>
      <c r="B783" s="58">
        <f t="shared" si="139"/>
        <v>17</v>
      </c>
      <c r="C783" s="80">
        <v>1149</v>
      </c>
      <c r="D783" s="163" t="s">
        <v>1651</v>
      </c>
      <c r="E783" s="157" t="s">
        <v>1100</v>
      </c>
      <c r="F783" s="58" t="s">
        <v>140</v>
      </c>
      <c r="G783" s="81">
        <v>499.96699999999998</v>
      </c>
      <c r="H783" s="81">
        <v>198.5</v>
      </c>
      <c r="I783" s="81">
        <v>99.25</v>
      </c>
      <c r="J783" s="81">
        <v>99.25</v>
      </c>
      <c r="K783" s="81">
        <v>0</v>
      </c>
      <c r="L783" s="81">
        <v>69.563000000000002</v>
      </c>
      <c r="M783" s="81">
        <v>0</v>
      </c>
      <c r="N783" s="81">
        <v>33.404000000000003</v>
      </c>
      <c r="O783" s="159">
        <v>20.594759254110777</v>
      </c>
      <c r="P783" s="160">
        <v>29.333333333333332</v>
      </c>
    </row>
    <row r="784" spans="1:16" s="82" customFormat="1" ht="56.25">
      <c r="A784" s="58">
        <f t="shared" si="137"/>
        <v>731</v>
      </c>
      <c r="B784" s="58">
        <f t="shared" si="139"/>
        <v>18</v>
      </c>
      <c r="C784" s="80">
        <v>1157</v>
      </c>
      <c r="D784" s="163" t="s">
        <v>1289</v>
      </c>
      <c r="E784" s="157" t="s">
        <v>1100</v>
      </c>
      <c r="F784" s="58" t="s">
        <v>1290</v>
      </c>
      <c r="G784" s="81">
        <v>155.10499999999999</v>
      </c>
      <c r="H784" s="81">
        <v>71.347999999999999</v>
      </c>
      <c r="I784" s="81">
        <v>49.634</v>
      </c>
      <c r="J784" s="81">
        <v>0</v>
      </c>
      <c r="K784" s="81">
        <v>0</v>
      </c>
      <c r="L784" s="81">
        <v>34.122999999999998</v>
      </c>
      <c r="M784" s="81">
        <v>0</v>
      </c>
      <c r="N784" s="81">
        <v>0</v>
      </c>
      <c r="O784" s="159">
        <v>21.999935527545855</v>
      </c>
      <c r="P784" s="160">
        <v>29</v>
      </c>
    </row>
    <row r="785" spans="1:16" s="82" customFormat="1" ht="56.25">
      <c r="A785" s="58">
        <f t="shared" si="137"/>
        <v>732</v>
      </c>
      <c r="B785" s="58">
        <f t="shared" si="139"/>
        <v>19</v>
      </c>
      <c r="C785" s="80">
        <v>1182</v>
      </c>
      <c r="D785" s="163" t="s">
        <v>1291</v>
      </c>
      <c r="E785" s="157" t="s">
        <v>1100</v>
      </c>
      <c r="F785" s="58" t="s">
        <v>1292</v>
      </c>
      <c r="G785" s="81">
        <v>119.91200000000001</v>
      </c>
      <c r="H785" s="81">
        <v>55.158999999999999</v>
      </c>
      <c r="I785" s="81">
        <v>38.372</v>
      </c>
      <c r="J785" s="81">
        <v>0</v>
      </c>
      <c r="K785" s="81">
        <v>0</v>
      </c>
      <c r="L785" s="81">
        <v>26.381</v>
      </c>
      <c r="M785" s="81">
        <v>0</v>
      </c>
      <c r="N785" s="81">
        <v>0</v>
      </c>
      <c r="O785" s="159">
        <v>22.000300220161449</v>
      </c>
      <c r="P785" s="160">
        <v>28.666666666666668</v>
      </c>
    </row>
    <row r="786" spans="1:16" s="82" customFormat="1" ht="43.5" customHeight="1">
      <c r="A786" s="58">
        <f t="shared" si="137"/>
        <v>733</v>
      </c>
      <c r="B786" s="58">
        <f t="shared" si="139"/>
        <v>20</v>
      </c>
      <c r="C786" s="80">
        <v>1325</v>
      </c>
      <c r="D786" s="163" t="s">
        <v>1293</v>
      </c>
      <c r="E786" s="157" t="s">
        <v>1100</v>
      </c>
      <c r="F786" s="58" t="s">
        <v>1294</v>
      </c>
      <c r="G786" s="81">
        <v>98.703000000000003</v>
      </c>
      <c r="H786" s="81">
        <v>49.350999999999999</v>
      </c>
      <c r="I786" s="81">
        <v>29.352</v>
      </c>
      <c r="J786" s="81">
        <v>0</v>
      </c>
      <c r="K786" s="81">
        <v>0</v>
      </c>
      <c r="L786" s="81">
        <v>10</v>
      </c>
      <c r="M786" s="81">
        <v>0</v>
      </c>
      <c r="N786" s="81">
        <v>10</v>
      </c>
      <c r="O786" s="159">
        <v>20.262808627903915</v>
      </c>
      <c r="P786" s="160">
        <v>29.333333333333332</v>
      </c>
    </row>
    <row r="787" spans="1:16" s="82" customFormat="1" ht="37.5">
      <c r="A787" s="58">
        <f t="shared" si="137"/>
        <v>734</v>
      </c>
      <c r="B787" s="58">
        <f t="shared" si="139"/>
        <v>21</v>
      </c>
      <c r="C787" s="80">
        <v>1390</v>
      </c>
      <c r="D787" s="163" t="s">
        <v>1295</v>
      </c>
      <c r="E787" s="157" t="s">
        <v>1100</v>
      </c>
      <c r="F787" s="58" t="s">
        <v>1296</v>
      </c>
      <c r="G787" s="81">
        <v>100</v>
      </c>
      <c r="H787" s="81">
        <v>50</v>
      </c>
      <c r="I787" s="81">
        <v>9.9</v>
      </c>
      <c r="J787" s="81">
        <v>20</v>
      </c>
      <c r="K787" s="81">
        <v>0</v>
      </c>
      <c r="L787" s="81">
        <v>20.100000000000001</v>
      </c>
      <c r="M787" s="81">
        <v>0</v>
      </c>
      <c r="N787" s="81">
        <v>0</v>
      </c>
      <c r="O787" s="159">
        <v>20.100000000000001</v>
      </c>
      <c r="P787" s="160">
        <v>28.333333333333332</v>
      </c>
    </row>
    <row r="788" spans="1:16" s="82" customFormat="1" ht="60" customHeight="1">
      <c r="A788" s="58">
        <f t="shared" si="137"/>
        <v>735</v>
      </c>
      <c r="B788" s="58">
        <f t="shared" si="139"/>
        <v>22</v>
      </c>
      <c r="C788" s="80">
        <v>1728</v>
      </c>
      <c r="D788" s="163" t="s">
        <v>1297</v>
      </c>
      <c r="E788" s="157" t="s">
        <v>1100</v>
      </c>
      <c r="F788" s="58" t="s">
        <v>453</v>
      </c>
      <c r="G788" s="81">
        <v>493.57600000000002</v>
      </c>
      <c r="H788" s="81">
        <v>180</v>
      </c>
      <c r="I788" s="81">
        <v>0</v>
      </c>
      <c r="J788" s="81">
        <v>209.92500000000001</v>
      </c>
      <c r="K788" s="81">
        <v>0</v>
      </c>
      <c r="L788" s="81">
        <v>83.650999999999996</v>
      </c>
      <c r="M788" s="81">
        <v>20</v>
      </c>
      <c r="N788" s="81">
        <v>0</v>
      </c>
      <c r="O788" s="159">
        <v>21.000008104121754</v>
      </c>
      <c r="P788" s="160">
        <v>28.666666666666668</v>
      </c>
    </row>
    <row r="789" spans="1:16" s="82" customFormat="1" ht="37.5">
      <c r="A789" s="58">
        <f t="shared" si="137"/>
        <v>736</v>
      </c>
      <c r="B789" s="58">
        <f t="shared" si="139"/>
        <v>23</v>
      </c>
      <c r="C789" s="80">
        <v>1787</v>
      </c>
      <c r="D789" s="163" t="s">
        <v>1298</v>
      </c>
      <c r="E789" s="157" t="s">
        <v>1100</v>
      </c>
      <c r="F789" s="58" t="s">
        <v>139</v>
      </c>
      <c r="G789" s="81">
        <v>115.039</v>
      </c>
      <c r="H789" s="81">
        <v>55.518999999999998</v>
      </c>
      <c r="I789" s="81">
        <v>20</v>
      </c>
      <c r="J789" s="81">
        <v>17.518999999999998</v>
      </c>
      <c r="K789" s="81">
        <v>0</v>
      </c>
      <c r="L789" s="81">
        <v>22.001000000000001</v>
      </c>
      <c r="M789" s="81">
        <v>0</v>
      </c>
      <c r="N789" s="81">
        <v>0</v>
      </c>
      <c r="O789" s="159">
        <v>19.124818539799545</v>
      </c>
      <c r="P789" s="160">
        <v>28.666666666666668</v>
      </c>
    </row>
    <row r="790" spans="1:16" s="82" customFormat="1" ht="39" customHeight="1">
      <c r="A790" s="58">
        <f t="shared" si="137"/>
        <v>737</v>
      </c>
      <c r="B790" s="58">
        <f t="shared" si="139"/>
        <v>24</v>
      </c>
      <c r="C790" s="80">
        <v>1836</v>
      </c>
      <c r="D790" s="163" t="s">
        <v>1657</v>
      </c>
      <c r="E790" s="157" t="s">
        <v>1100</v>
      </c>
      <c r="F790" s="58" t="s">
        <v>453</v>
      </c>
      <c r="G790" s="81">
        <v>494.44600000000003</v>
      </c>
      <c r="H790" s="81">
        <v>190</v>
      </c>
      <c r="I790" s="81">
        <v>0</v>
      </c>
      <c r="J790" s="81">
        <v>200.79499999999999</v>
      </c>
      <c r="K790" s="81">
        <v>0</v>
      </c>
      <c r="L790" s="81">
        <v>83.650999999999996</v>
      </c>
      <c r="M790" s="81">
        <v>20</v>
      </c>
      <c r="N790" s="81">
        <v>0</v>
      </c>
      <c r="O790" s="159">
        <v>20.963057644313025</v>
      </c>
      <c r="P790" s="160">
        <v>29.333333333333332</v>
      </c>
    </row>
    <row r="791" spans="1:16" s="82" customFormat="1" ht="56.25">
      <c r="A791" s="58">
        <f t="shared" si="137"/>
        <v>738</v>
      </c>
      <c r="B791" s="58">
        <f t="shared" si="139"/>
        <v>25</v>
      </c>
      <c r="C791" s="80">
        <v>1872</v>
      </c>
      <c r="D791" s="163" t="s">
        <v>1299</v>
      </c>
      <c r="E791" s="157" t="s">
        <v>1100</v>
      </c>
      <c r="F791" s="58" t="s">
        <v>1300</v>
      </c>
      <c r="G791" s="81">
        <v>120.404</v>
      </c>
      <c r="H791" s="81">
        <v>60.201999999999998</v>
      </c>
      <c r="I791" s="81">
        <v>28.01</v>
      </c>
      <c r="J791" s="81">
        <v>3.1120000000000001</v>
      </c>
      <c r="K791" s="81">
        <v>0</v>
      </c>
      <c r="L791" s="81">
        <v>29.08</v>
      </c>
      <c r="M791" s="81">
        <v>0</v>
      </c>
      <c r="N791" s="81">
        <v>0</v>
      </c>
      <c r="O791" s="159">
        <v>24.152021527523999</v>
      </c>
      <c r="P791" s="160">
        <v>29</v>
      </c>
    </row>
    <row r="792" spans="1:16" s="189" customFormat="1" ht="45.75" customHeight="1">
      <c r="A792" s="182">
        <f t="shared" si="137"/>
        <v>739</v>
      </c>
      <c r="B792" s="182">
        <f t="shared" si="139"/>
        <v>26</v>
      </c>
      <c r="C792" s="183">
        <v>1971</v>
      </c>
      <c r="D792" s="184" t="s">
        <v>1301</v>
      </c>
      <c r="E792" s="185" t="s">
        <v>1100</v>
      </c>
      <c r="F792" s="182" t="s">
        <v>139</v>
      </c>
      <c r="G792" s="186">
        <v>261.5</v>
      </c>
      <c r="H792" s="186">
        <v>130.75</v>
      </c>
      <c r="I792" s="186">
        <v>29.25</v>
      </c>
      <c r="J792" s="186">
        <v>40</v>
      </c>
      <c r="K792" s="186">
        <v>0</v>
      </c>
      <c r="L792" s="186">
        <v>61.5</v>
      </c>
      <c r="M792" s="186">
        <v>0</v>
      </c>
      <c r="N792" s="186">
        <v>0</v>
      </c>
      <c r="O792" s="187">
        <v>23.518164435946463</v>
      </c>
      <c r="P792" s="188">
        <v>30</v>
      </c>
    </row>
    <row r="793" spans="1:16" s="82" customFormat="1" ht="60.75" customHeight="1">
      <c r="A793" s="58">
        <f t="shared" si="137"/>
        <v>740</v>
      </c>
      <c r="B793" s="58">
        <f t="shared" si="139"/>
        <v>27</v>
      </c>
      <c r="C793" s="80">
        <v>2317</v>
      </c>
      <c r="D793" s="163" t="s">
        <v>1302</v>
      </c>
      <c r="E793" s="157" t="s">
        <v>1100</v>
      </c>
      <c r="F793" s="58" t="s">
        <v>1031</v>
      </c>
      <c r="G793" s="81">
        <v>250</v>
      </c>
      <c r="H793" s="81">
        <v>125</v>
      </c>
      <c r="I793" s="81">
        <v>0</v>
      </c>
      <c r="J793" s="81">
        <v>72.5</v>
      </c>
      <c r="K793" s="81">
        <v>0</v>
      </c>
      <c r="L793" s="81">
        <v>52.5</v>
      </c>
      <c r="M793" s="81">
        <v>0</v>
      </c>
      <c r="N793" s="81">
        <v>0</v>
      </c>
      <c r="O793" s="159">
        <v>21</v>
      </c>
      <c r="P793" s="160">
        <v>28.666666666666668</v>
      </c>
    </row>
    <row r="794" spans="1:16" s="82" customFormat="1" ht="56.25">
      <c r="A794" s="58">
        <f t="shared" si="137"/>
        <v>741</v>
      </c>
      <c r="B794" s="58">
        <f t="shared" si="139"/>
        <v>28</v>
      </c>
      <c r="C794" s="80">
        <v>2441</v>
      </c>
      <c r="D794" s="163" t="s">
        <v>1303</v>
      </c>
      <c r="E794" s="157" t="s">
        <v>1100</v>
      </c>
      <c r="F794" s="58" t="s">
        <v>1304</v>
      </c>
      <c r="G794" s="81">
        <v>259.85599999999999</v>
      </c>
      <c r="H794" s="81">
        <v>129.9</v>
      </c>
      <c r="I794" s="81">
        <v>0</v>
      </c>
      <c r="J794" s="81">
        <v>75.361999999999995</v>
      </c>
      <c r="K794" s="81">
        <v>0</v>
      </c>
      <c r="L794" s="81">
        <v>28.693999999999999</v>
      </c>
      <c r="M794" s="81">
        <v>0</v>
      </c>
      <c r="N794" s="81">
        <v>25.9</v>
      </c>
      <c r="O794" s="159">
        <v>21.009328243334767</v>
      </c>
      <c r="P794" s="160">
        <v>28.333333333333332</v>
      </c>
    </row>
    <row r="795" spans="1:16" s="82" customFormat="1" ht="75">
      <c r="A795" s="58">
        <f t="shared" si="137"/>
        <v>742</v>
      </c>
      <c r="B795" s="58">
        <f t="shared" si="139"/>
        <v>29</v>
      </c>
      <c r="C795" s="80">
        <v>2443</v>
      </c>
      <c r="D795" s="163" t="s">
        <v>1305</v>
      </c>
      <c r="E795" s="157" t="s">
        <v>1100</v>
      </c>
      <c r="F795" s="58" t="s">
        <v>1306</v>
      </c>
      <c r="G795" s="81">
        <v>279.8</v>
      </c>
      <c r="H795" s="81">
        <v>139.9</v>
      </c>
      <c r="I795" s="81">
        <v>71.349000000000004</v>
      </c>
      <c r="J795" s="81">
        <v>9.7929999999999993</v>
      </c>
      <c r="K795" s="81">
        <v>0</v>
      </c>
      <c r="L795" s="81">
        <v>27.98</v>
      </c>
      <c r="M795" s="81">
        <v>18.187000000000001</v>
      </c>
      <c r="N795" s="81">
        <v>12.590999999999999</v>
      </c>
      <c r="O795" s="159">
        <v>21</v>
      </c>
      <c r="P795" s="160">
        <v>29.333333333333332</v>
      </c>
    </row>
    <row r="796" spans="1:16" s="82" customFormat="1" ht="56.25">
      <c r="A796" s="58">
        <f t="shared" si="137"/>
        <v>743</v>
      </c>
      <c r="B796" s="58">
        <f t="shared" si="139"/>
        <v>30</v>
      </c>
      <c r="C796" s="80">
        <v>2519</v>
      </c>
      <c r="D796" s="163" t="s">
        <v>1307</v>
      </c>
      <c r="E796" s="157" t="s">
        <v>1100</v>
      </c>
      <c r="F796" s="58" t="s">
        <v>1300</v>
      </c>
      <c r="G796" s="81">
        <v>94.683999999999997</v>
      </c>
      <c r="H796" s="81">
        <v>47.341999999999999</v>
      </c>
      <c r="I796" s="81">
        <v>24.617999999999999</v>
      </c>
      <c r="J796" s="81">
        <v>2.84</v>
      </c>
      <c r="K796" s="81">
        <v>0</v>
      </c>
      <c r="L796" s="81">
        <v>19.884</v>
      </c>
      <c r="M796" s="81">
        <v>0</v>
      </c>
      <c r="N796" s="81">
        <v>0</v>
      </c>
      <c r="O796" s="159">
        <v>21.000380212073846</v>
      </c>
      <c r="P796" s="160">
        <v>28.333333333333332</v>
      </c>
    </row>
    <row r="797" spans="1:16" s="82" customFormat="1" ht="42" customHeight="1">
      <c r="A797" s="58">
        <f t="shared" si="137"/>
        <v>744</v>
      </c>
      <c r="B797" s="58">
        <f t="shared" si="139"/>
        <v>31</v>
      </c>
      <c r="C797" s="80">
        <v>2728</v>
      </c>
      <c r="D797" s="163" t="s">
        <v>1721</v>
      </c>
      <c r="E797" s="157" t="s">
        <v>1100</v>
      </c>
      <c r="F797" s="58" t="s">
        <v>705</v>
      </c>
      <c r="G797" s="81">
        <v>500</v>
      </c>
      <c r="H797" s="81">
        <v>200</v>
      </c>
      <c r="I797" s="81">
        <v>231.42599999999999</v>
      </c>
      <c r="J797" s="81">
        <v>0</v>
      </c>
      <c r="K797" s="81">
        <v>0</v>
      </c>
      <c r="L797" s="81">
        <v>38.5</v>
      </c>
      <c r="M797" s="81">
        <v>20</v>
      </c>
      <c r="N797" s="81">
        <v>10.074</v>
      </c>
      <c r="O797" s="159">
        <f t="shared" ref="O797:O799" si="140">(L797+M797+N797)/G797*100</f>
        <v>13.714799999999999</v>
      </c>
      <c r="P797" s="160">
        <v>21.667000000000002</v>
      </c>
    </row>
    <row r="798" spans="1:16" s="82" customFormat="1" ht="56.25" customHeight="1">
      <c r="A798" s="58">
        <f t="shared" si="137"/>
        <v>745</v>
      </c>
      <c r="B798" s="58">
        <f t="shared" si="139"/>
        <v>32</v>
      </c>
      <c r="C798" s="80">
        <v>324</v>
      </c>
      <c r="D798" s="163" t="s">
        <v>1738</v>
      </c>
      <c r="E798" s="157" t="s">
        <v>1100</v>
      </c>
      <c r="F798" s="58" t="s">
        <v>1739</v>
      </c>
      <c r="G798" s="81">
        <v>60</v>
      </c>
      <c r="H798" s="81">
        <v>27.6</v>
      </c>
      <c r="I798" s="81">
        <v>19.2</v>
      </c>
      <c r="J798" s="81">
        <v>0</v>
      </c>
      <c r="K798" s="81">
        <v>0</v>
      </c>
      <c r="L798" s="81">
        <v>7.2</v>
      </c>
      <c r="M798" s="81">
        <v>0</v>
      </c>
      <c r="N798" s="81">
        <v>6</v>
      </c>
      <c r="O798" s="159">
        <f t="shared" si="140"/>
        <v>22</v>
      </c>
      <c r="P798" s="160">
        <v>28</v>
      </c>
    </row>
    <row r="799" spans="1:16" s="82" customFormat="1" ht="63.75" customHeight="1">
      <c r="A799" s="58">
        <f t="shared" si="137"/>
        <v>746</v>
      </c>
      <c r="B799" s="58">
        <f t="shared" si="139"/>
        <v>33</v>
      </c>
      <c r="C799" s="80">
        <v>2121</v>
      </c>
      <c r="D799" s="163" t="s">
        <v>1740</v>
      </c>
      <c r="E799" s="157" t="s">
        <v>1100</v>
      </c>
      <c r="F799" s="58" t="s">
        <v>1300</v>
      </c>
      <c r="G799" s="81">
        <v>98.012</v>
      </c>
      <c r="H799" s="81">
        <v>49.006</v>
      </c>
      <c r="I799" s="81">
        <v>21.963999999999999</v>
      </c>
      <c r="J799" s="81">
        <v>2.44</v>
      </c>
      <c r="K799" s="81">
        <v>0</v>
      </c>
      <c r="L799" s="81">
        <v>24.602</v>
      </c>
      <c r="M799" s="81">
        <v>0</v>
      </c>
      <c r="N799" s="81">
        <v>0</v>
      </c>
      <c r="O799" s="159">
        <f t="shared" si="140"/>
        <v>25.101008039831857</v>
      </c>
      <c r="P799" s="160">
        <v>28</v>
      </c>
    </row>
    <row r="800" spans="1:16" s="79" customFormat="1" ht="37.5">
      <c r="A800" s="58">
        <f t="shared" si="137"/>
        <v>747</v>
      </c>
      <c r="B800" s="58">
        <f t="shared" si="139"/>
        <v>34</v>
      </c>
      <c r="C800" s="58">
        <v>1961</v>
      </c>
      <c r="D800" s="59" t="s">
        <v>1558</v>
      </c>
      <c r="E800" s="157" t="s">
        <v>1441</v>
      </c>
      <c r="F800" s="58" t="s">
        <v>1300</v>
      </c>
      <c r="G800" s="60">
        <v>409.4</v>
      </c>
      <c r="H800" s="60">
        <v>200</v>
      </c>
      <c r="I800" s="60">
        <v>110.238</v>
      </c>
      <c r="J800" s="60">
        <v>12.282</v>
      </c>
      <c r="K800" s="60">
        <v>0</v>
      </c>
      <c r="L800" s="60">
        <v>86.88</v>
      </c>
      <c r="M800" s="60">
        <v>0</v>
      </c>
      <c r="N800" s="60">
        <v>0</v>
      </c>
      <c r="O800" s="61">
        <v>21.221299462628238</v>
      </c>
      <c r="P800" s="158">
        <v>28</v>
      </c>
    </row>
    <row r="801" spans="1:16" s="79" customFormat="1" ht="37.5">
      <c r="A801" s="58">
        <f t="shared" si="137"/>
        <v>748</v>
      </c>
      <c r="B801" s="58">
        <f t="shared" si="139"/>
        <v>35</v>
      </c>
      <c r="C801" s="58">
        <v>1965</v>
      </c>
      <c r="D801" s="59" t="s">
        <v>1559</v>
      </c>
      <c r="E801" s="157" t="s">
        <v>1441</v>
      </c>
      <c r="F801" s="58" t="s">
        <v>1300</v>
      </c>
      <c r="G801" s="60">
        <v>222.31399999999999</v>
      </c>
      <c r="H801" s="60">
        <v>111.157</v>
      </c>
      <c r="I801" s="60">
        <v>56.024999999999999</v>
      </c>
      <c r="J801" s="60">
        <v>5.67</v>
      </c>
      <c r="K801" s="60">
        <v>0</v>
      </c>
      <c r="L801" s="60">
        <v>49.462000000000003</v>
      </c>
      <c r="M801" s="60">
        <v>0</v>
      </c>
      <c r="N801" s="60">
        <v>0</v>
      </c>
      <c r="O801" s="61">
        <v>22.248711282240439</v>
      </c>
      <c r="P801" s="158">
        <v>28.333333333333332</v>
      </c>
    </row>
    <row r="802" spans="1:16" s="79" customFormat="1" ht="61.5" customHeight="1">
      <c r="A802" s="58">
        <f t="shared" si="137"/>
        <v>749</v>
      </c>
      <c r="B802" s="58">
        <f t="shared" si="139"/>
        <v>36</v>
      </c>
      <c r="C802" s="58">
        <v>2729</v>
      </c>
      <c r="D802" s="59" t="s">
        <v>1560</v>
      </c>
      <c r="E802" s="157" t="s">
        <v>1441</v>
      </c>
      <c r="F802" s="58" t="s">
        <v>705</v>
      </c>
      <c r="G802" s="60">
        <v>499.238</v>
      </c>
      <c r="H802" s="60">
        <v>180</v>
      </c>
      <c r="I802" s="60">
        <v>226.34800000000001</v>
      </c>
      <c r="J802" s="60">
        <v>0</v>
      </c>
      <c r="K802" s="60">
        <v>0</v>
      </c>
      <c r="L802" s="60">
        <v>72.89</v>
      </c>
      <c r="M802" s="60">
        <v>20</v>
      </c>
      <c r="N802" s="60">
        <v>0</v>
      </c>
      <c r="O802" s="61">
        <v>18.606356086676097</v>
      </c>
      <c r="P802" s="158">
        <v>27</v>
      </c>
    </row>
    <row r="803" spans="1:16" s="19" customFormat="1" ht="20.25">
      <c r="A803" s="16"/>
      <c r="B803" s="27">
        <v>4</v>
      </c>
      <c r="C803" s="17"/>
      <c r="D803" s="20" t="s">
        <v>38</v>
      </c>
      <c r="E803" s="89"/>
      <c r="F803" s="18"/>
      <c r="G803" s="28">
        <f>SUM(G804:G807)</f>
        <v>1855.2239999999999</v>
      </c>
      <c r="H803" s="28">
        <f>SUM(H804:H807)</f>
        <v>798.17399999999998</v>
      </c>
      <c r="I803" s="28">
        <f t="shared" ref="I803:N803" si="141">SUM(I804:I807)</f>
        <v>0</v>
      </c>
      <c r="J803" s="28">
        <f t="shared" si="141"/>
        <v>0</v>
      </c>
      <c r="K803" s="28">
        <f t="shared" si="141"/>
        <v>677.03600000000006</v>
      </c>
      <c r="L803" s="28">
        <f t="shared" si="141"/>
        <v>380.01400000000001</v>
      </c>
      <c r="M803" s="28">
        <f t="shared" si="141"/>
        <v>0</v>
      </c>
      <c r="N803" s="28">
        <f t="shared" si="141"/>
        <v>0</v>
      </c>
      <c r="O803" s="36"/>
      <c r="P803" s="36"/>
    </row>
    <row r="804" spans="1:16" s="79" customFormat="1" ht="61.5" customHeight="1">
      <c r="A804" s="58">
        <f>A802+1</f>
        <v>750</v>
      </c>
      <c r="B804" s="58">
        <v>1</v>
      </c>
      <c r="C804" s="58">
        <v>2097</v>
      </c>
      <c r="D804" s="59" t="s">
        <v>455</v>
      </c>
      <c r="E804" s="157" t="s">
        <v>44</v>
      </c>
      <c r="F804" s="58" t="s">
        <v>142</v>
      </c>
      <c r="G804" s="60">
        <v>466.52699999999999</v>
      </c>
      <c r="H804" s="60">
        <v>200</v>
      </c>
      <c r="I804" s="60">
        <v>0</v>
      </c>
      <c r="J804" s="60">
        <v>0</v>
      </c>
      <c r="K804" s="60">
        <v>173.21700000000001</v>
      </c>
      <c r="L804" s="60">
        <v>93.31</v>
      </c>
      <c r="M804" s="60">
        <v>0</v>
      </c>
      <c r="N804" s="60">
        <v>0</v>
      </c>
      <c r="O804" s="61">
        <f>(L804+M804+N804)/G804*100</f>
        <v>20.000986009384238</v>
      </c>
      <c r="P804" s="158" t="e">
        <f>#REF!+#REF!</f>
        <v>#REF!</v>
      </c>
    </row>
    <row r="805" spans="1:16" s="79" customFormat="1" ht="61.5" customHeight="1">
      <c r="A805" s="58">
        <f t="shared" ref="A805:B807" si="142">A804+1</f>
        <v>751</v>
      </c>
      <c r="B805" s="58">
        <f t="shared" si="142"/>
        <v>2</v>
      </c>
      <c r="C805" s="58">
        <v>2573</v>
      </c>
      <c r="D805" s="59" t="s">
        <v>1032</v>
      </c>
      <c r="E805" s="157" t="s">
        <v>876</v>
      </c>
      <c r="F805" s="58" t="s">
        <v>1033</v>
      </c>
      <c r="G805" s="60">
        <v>396.35</v>
      </c>
      <c r="H805" s="60">
        <v>198.17500000000001</v>
      </c>
      <c r="I805" s="60">
        <v>0</v>
      </c>
      <c r="J805" s="60">
        <v>0</v>
      </c>
      <c r="K805" s="60">
        <v>114.941</v>
      </c>
      <c r="L805" s="60">
        <v>83.233999999999995</v>
      </c>
      <c r="M805" s="60">
        <v>0</v>
      </c>
      <c r="N805" s="60">
        <v>0</v>
      </c>
      <c r="O805" s="61">
        <f>(N805+M805+L805)/G805*100</f>
        <v>21.000126151129052</v>
      </c>
      <c r="P805" s="158" t="e">
        <f>#REF!+#REF!</f>
        <v>#REF!</v>
      </c>
    </row>
    <row r="806" spans="1:16" s="79" customFormat="1" ht="61.5" customHeight="1">
      <c r="A806" s="58">
        <f t="shared" si="142"/>
        <v>752</v>
      </c>
      <c r="B806" s="58">
        <f t="shared" si="142"/>
        <v>3</v>
      </c>
      <c r="C806" s="58">
        <v>1844</v>
      </c>
      <c r="D806" s="59" t="s">
        <v>1308</v>
      </c>
      <c r="E806" s="157" t="s">
        <v>1100</v>
      </c>
      <c r="F806" s="58" t="s">
        <v>1033</v>
      </c>
      <c r="G806" s="60">
        <v>492.34699999999998</v>
      </c>
      <c r="H806" s="60">
        <v>200</v>
      </c>
      <c r="I806" s="60">
        <v>0</v>
      </c>
      <c r="J806" s="60">
        <v>0</v>
      </c>
      <c r="K806" s="60">
        <v>193.87700000000001</v>
      </c>
      <c r="L806" s="60">
        <v>98.47</v>
      </c>
      <c r="M806" s="60">
        <v>0</v>
      </c>
      <c r="N806" s="60">
        <v>0</v>
      </c>
      <c r="O806" s="61">
        <v>20.000121865269822</v>
      </c>
      <c r="P806" s="158">
        <v>29</v>
      </c>
    </row>
    <row r="807" spans="1:16" s="79" customFormat="1" ht="61.5" customHeight="1">
      <c r="A807" s="58">
        <f t="shared" si="142"/>
        <v>753</v>
      </c>
      <c r="B807" s="58">
        <f t="shared" si="142"/>
        <v>4</v>
      </c>
      <c r="C807" s="58">
        <v>2120</v>
      </c>
      <c r="D807" s="59" t="s">
        <v>1309</v>
      </c>
      <c r="E807" s="157" t="s">
        <v>1100</v>
      </c>
      <c r="F807" s="58" t="s">
        <v>1033</v>
      </c>
      <c r="G807" s="60">
        <v>500</v>
      </c>
      <c r="H807" s="60">
        <v>199.999</v>
      </c>
      <c r="I807" s="60">
        <v>0</v>
      </c>
      <c r="J807" s="60">
        <v>0</v>
      </c>
      <c r="K807" s="60">
        <v>195.001</v>
      </c>
      <c r="L807" s="60">
        <v>105</v>
      </c>
      <c r="M807" s="60">
        <v>0</v>
      </c>
      <c r="N807" s="60">
        <v>0</v>
      </c>
      <c r="O807" s="61">
        <v>21</v>
      </c>
      <c r="P807" s="158">
        <v>30</v>
      </c>
    </row>
    <row r="808" spans="1:16" s="19" customFormat="1" ht="20.25">
      <c r="A808" s="16"/>
      <c r="B808" s="27">
        <v>7</v>
      </c>
      <c r="C808" s="17"/>
      <c r="D808" s="20" t="s">
        <v>612</v>
      </c>
      <c r="E808" s="89"/>
      <c r="F808" s="18"/>
      <c r="G808" s="28">
        <f>SUM(G809:G815)</f>
        <v>2246.7919999999999</v>
      </c>
      <c r="H808" s="28">
        <f>SUM(H809:H815)</f>
        <v>1071.01</v>
      </c>
      <c r="I808" s="28">
        <f t="shared" ref="I808:N808" si="143">SUM(I809:I815)</f>
        <v>0</v>
      </c>
      <c r="J808" s="28">
        <f t="shared" si="143"/>
        <v>0</v>
      </c>
      <c r="K808" s="28">
        <f t="shared" si="143"/>
        <v>690.79500000000007</v>
      </c>
      <c r="L808" s="28">
        <f t="shared" si="143"/>
        <v>431.26900000000001</v>
      </c>
      <c r="M808" s="28">
        <f t="shared" si="143"/>
        <v>0</v>
      </c>
      <c r="N808" s="28">
        <f t="shared" si="143"/>
        <v>53.718000000000004</v>
      </c>
      <c r="O808" s="36"/>
      <c r="P808" s="36"/>
    </row>
    <row r="809" spans="1:16" s="79" customFormat="1" ht="61.5" customHeight="1">
      <c r="A809" s="58">
        <f>A807+1</f>
        <v>754</v>
      </c>
      <c r="B809" s="58">
        <v>1</v>
      </c>
      <c r="C809" s="58">
        <v>924</v>
      </c>
      <c r="D809" s="59" t="s">
        <v>615</v>
      </c>
      <c r="E809" s="157" t="s">
        <v>44</v>
      </c>
      <c r="F809" s="58" t="s">
        <v>614</v>
      </c>
      <c r="G809" s="60">
        <v>115.2</v>
      </c>
      <c r="H809" s="60">
        <v>57.6</v>
      </c>
      <c r="I809" s="60">
        <v>0</v>
      </c>
      <c r="J809" s="60">
        <v>0</v>
      </c>
      <c r="K809" s="60">
        <v>33.828000000000003</v>
      </c>
      <c r="L809" s="60">
        <v>23.771999999999998</v>
      </c>
      <c r="M809" s="60">
        <v>0</v>
      </c>
      <c r="N809" s="60">
        <v>0</v>
      </c>
      <c r="O809" s="61">
        <v>20.635416666666664</v>
      </c>
      <c r="P809" s="158">
        <v>29.166666666666668</v>
      </c>
    </row>
    <row r="810" spans="1:16" s="79" customFormat="1" ht="61.5" customHeight="1">
      <c r="A810" s="58">
        <f t="shared" ref="A810:B815" si="144">A809+1</f>
        <v>755</v>
      </c>
      <c r="B810" s="58">
        <f t="shared" si="144"/>
        <v>2</v>
      </c>
      <c r="C810" s="58">
        <v>2107</v>
      </c>
      <c r="D810" s="59" t="s">
        <v>613</v>
      </c>
      <c r="E810" s="157" t="s">
        <v>44</v>
      </c>
      <c r="F810" s="58" t="s">
        <v>614</v>
      </c>
      <c r="G810" s="60">
        <v>497.58</v>
      </c>
      <c r="H810" s="60">
        <v>200</v>
      </c>
      <c r="I810" s="60">
        <v>0</v>
      </c>
      <c r="J810" s="60">
        <v>0</v>
      </c>
      <c r="K810" s="60">
        <v>193.089</v>
      </c>
      <c r="L810" s="60">
        <v>97.393000000000001</v>
      </c>
      <c r="M810" s="60">
        <v>0</v>
      </c>
      <c r="N810" s="60">
        <v>7.0979999999999999</v>
      </c>
      <c r="O810" s="61">
        <v>20.999839221833675</v>
      </c>
      <c r="P810" s="158">
        <v>30.166666666666668</v>
      </c>
    </row>
    <row r="811" spans="1:16" s="79" customFormat="1" ht="61.5" customHeight="1">
      <c r="A811" s="58">
        <f t="shared" si="144"/>
        <v>756</v>
      </c>
      <c r="B811" s="58">
        <f t="shared" si="144"/>
        <v>3</v>
      </c>
      <c r="C811" s="58">
        <v>914</v>
      </c>
      <c r="D811" s="163" t="s">
        <v>1644</v>
      </c>
      <c r="E811" s="157" t="s">
        <v>764</v>
      </c>
      <c r="F811" s="58" t="s">
        <v>614</v>
      </c>
      <c r="G811" s="60">
        <v>407.09199999999998</v>
      </c>
      <c r="H811" s="60">
        <v>200</v>
      </c>
      <c r="I811" s="60">
        <v>0</v>
      </c>
      <c r="J811" s="60">
        <v>0</v>
      </c>
      <c r="K811" s="60">
        <v>125.337</v>
      </c>
      <c r="L811" s="60">
        <v>65.135000000000005</v>
      </c>
      <c r="M811" s="60">
        <v>0</v>
      </c>
      <c r="N811" s="60">
        <v>16.62</v>
      </c>
      <c r="O811" s="61">
        <f>(N811+M811+L811)/G811*100</f>
        <v>20.082684012459104</v>
      </c>
      <c r="P811" s="158" t="e">
        <f>#REF!+#REF!</f>
        <v>#REF!</v>
      </c>
    </row>
    <row r="812" spans="1:16" s="79" customFormat="1" ht="61.5" customHeight="1">
      <c r="A812" s="58">
        <f t="shared" si="144"/>
        <v>757</v>
      </c>
      <c r="B812" s="58">
        <f t="shared" si="144"/>
        <v>4</v>
      </c>
      <c r="C812" s="58">
        <v>904</v>
      </c>
      <c r="D812" s="59" t="s">
        <v>1310</v>
      </c>
      <c r="E812" s="157" t="s">
        <v>1100</v>
      </c>
      <c r="F812" s="58" t="s">
        <v>614</v>
      </c>
      <c r="G812" s="60">
        <v>296.52</v>
      </c>
      <c r="H812" s="60">
        <v>148.26</v>
      </c>
      <c r="I812" s="60">
        <v>0</v>
      </c>
      <c r="J812" s="60">
        <v>0</v>
      </c>
      <c r="K812" s="60">
        <v>85.991</v>
      </c>
      <c r="L812" s="60">
        <v>62.268999999999998</v>
      </c>
      <c r="M812" s="60">
        <v>0</v>
      </c>
      <c r="N812" s="60">
        <v>0</v>
      </c>
      <c r="O812" s="61">
        <v>20.999932550924054</v>
      </c>
      <c r="P812" s="158">
        <v>30.166666666666668</v>
      </c>
    </row>
    <row r="813" spans="1:16" s="79" customFormat="1" ht="61.5" customHeight="1">
      <c r="A813" s="58">
        <f t="shared" si="144"/>
        <v>758</v>
      </c>
      <c r="B813" s="58">
        <f t="shared" si="144"/>
        <v>5</v>
      </c>
      <c r="C813" s="58">
        <v>1227</v>
      </c>
      <c r="D813" s="59" t="s">
        <v>1311</v>
      </c>
      <c r="E813" s="157" t="s">
        <v>1100</v>
      </c>
      <c r="F813" s="58" t="s">
        <v>614</v>
      </c>
      <c r="G813" s="60">
        <v>380.7</v>
      </c>
      <c r="H813" s="60">
        <v>190.35</v>
      </c>
      <c r="I813" s="60">
        <v>0</v>
      </c>
      <c r="J813" s="60">
        <v>0</v>
      </c>
      <c r="K813" s="60">
        <v>90.35</v>
      </c>
      <c r="L813" s="60">
        <v>100</v>
      </c>
      <c r="M813" s="60">
        <v>0</v>
      </c>
      <c r="N813" s="60">
        <v>0</v>
      </c>
      <c r="O813" s="61">
        <v>26.267402153926977</v>
      </c>
      <c r="P813" s="158">
        <v>30.166666666666668</v>
      </c>
    </row>
    <row r="814" spans="1:16" s="79" customFormat="1" ht="61.5" customHeight="1">
      <c r="A814" s="58">
        <f t="shared" si="144"/>
        <v>759</v>
      </c>
      <c r="B814" s="58">
        <f t="shared" si="144"/>
        <v>6</v>
      </c>
      <c r="C814" s="58">
        <v>1456</v>
      </c>
      <c r="D814" s="163" t="s">
        <v>1645</v>
      </c>
      <c r="E814" s="157" t="s">
        <v>1100</v>
      </c>
      <c r="F814" s="58" t="s">
        <v>614</v>
      </c>
      <c r="G814" s="60">
        <v>250</v>
      </c>
      <c r="H814" s="60">
        <v>125</v>
      </c>
      <c r="I814" s="60">
        <v>0</v>
      </c>
      <c r="J814" s="60">
        <v>0</v>
      </c>
      <c r="K814" s="60">
        <v>72.5</v>
      </c>
      <c r="L814" s="60">
        <v>52.5</v>
      </c>
      <c r="M814" s="60">
        <v>0</v>
      </c>
      <c r="N814" s="60">
        <v>0</v>
      </c>
      <c r="O814" s="61">
        <v>21</v>
      </c>
      <c r="P814" s="158">
        <v>29.5</v>
      </c>
    </row>
    <row r="815" spans="1:16" s="79" customFormat="1" ht="61.5" customHeight="1">
      <c r="A815" s="58">
        <f t="shared" si="144"/>
        <v>760</v>
      </c>
      <c r="B815" s="58">
        <f t="shared" si="144"/>
        <v>7</v>
      </c>
      <c r="C815" s="58">
        <v>2139</v>
      </c>
      <c r="D815" s="59" t="s">
        <v>1312</v>
      </c>
      <c r="E815" s="157" t="s">
        <v>1100</v>
      </c>
      <c r="F815" s="58" t="s">
        <v>614</v>
      </c>
      <c r="G815" s="60">
        <v>299.7</v>
      </c>
      <c r="H815" s="60">
        <v>149.80000000000001</v>
      </c>
      <c r="I815" s="60">
        <v>0</v>
      </c>
      <c r="J815" s="60">
        <v>0</v>
      </c>
      <c r="K815" s="60">
        <v>89.7</v>
      </c>
      <c r="L815" s="60">
        <v>30.2</v>
      </c>
      <c r="M815" s="60">
        <v>0</v>
      </c>
      <c r="N815" s="60">
        <v>30</v>
      </c>
      <c r="O815" s="61">
        <v>20.086753420086755</v>
      </c>
      <c r="P815" s="158">
        <v>29.5</v>
      </c>
    </row>
    <row r="816" spans="1:16" s="19" customFormat="1" ht="20.25">
      <c r="A816" s="16"/>
      <c r="B816" s="27">
        <v>3</v>
      </c>
      <c r="C816" s="17"/>
      <c r="D816" s="20" t="s">
        <v>143</v>
      </c>
      <c r="E816" s="89"/>
      <c r="F816" s="18"/>
      <c r="G816" s="28">
        <f>SUM(G817:G819)</f>
        <v>1349.7660000000001</v>
      </c>
      <c r="H816" s="28">
        <f t="shared" ref="H816:N816" si="145">SUM(H817:H819)</f>
        <v>599.49799999999993</v>
      </c>
      <c r="I816" s="28">
        <f t="shared" si="145"/>
        <v>0</v>
      </c>
      <c r="J816" s="28">
        <f t="shared" si="145"/>
        <v>0</v>
      </c>
      <c r="K816" s="28">
        <f t="shared" si="145"/>
        <v>480.31500000000005</v>
      </c>
      <c r="L816" s="28">
        <f t="shared" si="145"/>
        <v>269.95299999999997</v>
      </c>
      <c r="M816" s="28">
        <f t="shared" si="145"/>
        <v>0</v>
      </c>
      <c r="N816" s="28">
        <f t="shared" si="145"/>
        <v>0</v>
      </c>
      <c r="O816" s="36"/>
      <c r="P816" s="36"/>
    </row>
    <row r="817" spans="1:16" s="79" customFormat="1" ht="84.75" customHeight="1">
      <c r="A817" s="58">
        <f>A815+1</f>
        <v>761</v>
      </c>
      <c r="B817" s="58">
        <v>1</v>
      </c>
      <c r="C817" s="58">
        <v>1575</v>
      </c>
      <c r="D817" s="59" t="s">
        <v>1313</v>
      </c>
      <c r="E817" s="157" t="s">
        <v>1100</v>
      </c>
      <c r="F817" s="58" t="s">
        <v>1314</v>
      </c>
      <c r="G817" s="60">
        <v>435.51600000000002</v>
      </c>
      <c r="H817" s="60">
        <v>199.90100000000001</v>
      </c>
      <c r="I817" s="60">
        <v>0</v>
      </c>
      <c r="J817" s="60">
        <v>0</v>
      </c>
      <c r="K817" s="60">
        <v>148.512</v>
      </c>
      <c r="L817" s="60">
        <v>87.102999999999994</v>
      </c>
      <c r="M817" s="60">
        <v>0</v>
      </c>
      <c r="N817" s="60">
        <v>0</v>
      </c>
      <c r="O817" s="61">
        <v>19.999954077462135</v>
      </c>
      <c r="P817" s="158">
        <v>28.666666666666668</v>
      </c>
    </row>
    <row r="818" spans="1:16" s="79" customFormat="1" ht="56.25">
      <c r="A818" s="58">
        <f>A817+1</f>
        <v>762</v>
      </c>
      <c r="B818" s="58">
        <f>B817+1</f>
        <v>2</v>
      </c>
      <c r="C818" s="58">
        <v>1662</v>
      </c>
      <c r="D818" s="59" t="s">
        <v>1315</v>
      </c>
      <c r="E818" s="157" t="s">
        <v>1100</v>
      </c>
      <c r="F818" s="58" t="s">
        <v>1316</v>
      </c>
      <c r="G818" s="60">
        <v>494.25</v>
      </c>
      <c r="H818" s="60">
        <v>199.67699999999999</v>
      </c>
      <c r="I818" s="60">
        <v>0</v>
      </c>
      <c r="J818" s="60">
        <v>0</v>
      </c>
      <c r="K818" s="60">
        <v>195.72300000000001</v>
      </c>
      <c r="L818" s="60">
        <v>98.85</v>
      </c>
      <c r="M818" s="60">
        <v>0</v>
      </c>
      <c r="N818" s="60">
        <v>0</v>
      </c>
      <c r="O818" s="61">
        <v>20</v>
      </c>
      <c r="P818" s="158">
        <v>29</v>
      </c>
    </row>
    <row r="819" spans="1:16" s="79" customFormat="1" ht="56.25">
      <c r="A819" s="58">
        <f>A818+1</f>
        <v>763</v>
      </c>
      <c r="B819" s="58">
        <f>B818+1</f>
        <v>3</v>
      </c>
      <c r="C819" s="58">
        <v>1868</v>
      </c>
      <c r="D819" s="59" t="s">
        <v>1317</v>
      </c>
      <c r="E819" s="157" t="s">
        <v>1100</v>
      </c>
      <c r="F819" s="58" t="s">
        <v>1314</v>
      </c>
      <c r="G819" s="60">
        <v>420</v>
      </c>
      <c r="H819" s="60">
        <v>199.92</v>
      </c>
      <c r="I819" s="60">
        <v>0</v>
      </c>
      <c r="J819" s="60">
        <v>0</v>
      </c>
      <c r="K819" s="60">
        <v>136.08000000000001</v>
      </c>
      <c r="L819" s="60">
        <v>84</v>
      </c>
      <c r="M819" s="60">
        <v>0</v>
      </c>
      <c r="N819" s="60">
        <v>0</v>
      </c>
      <c r="O819" s="61">
        <v>20</v>
      </c>
      <c r="P819" s="158">
        <v>28.666666666666668</v>
      </c>
    </row>
    <row r="820" spans="1:16" s="19" customFormat="1" ht="20.25">
      <c r="A820" s="16"/>
      <c r="B820" s="27">
        <v>8</v>
      </c>
      <c r="C820" s="17"/>
      <c r="D820" s="20" t="s">
        <v>144</v>
      </c>
      <c r="E820" s="89"/>
      <c r="F820" s="18"/>
      <c r="G820" s="28">
        <f>SUM(G821:G828)</f>
        <v>2510.9450000000002</v>
      </c>
      <c r="H820" s="28">
        <f t="shared" ref="H820:N820" si="146">SUM(H821:H828)</f>
        <v>1221.539</v>
      </c>
      <c r="I820" s="28">
        <f t="shared" si="146"/>
        <v>0</v>
      </c>
      <c r="J820" s="28">
        <f t="shared" si="146"/>
        <v>0</v>
      </c>
      <c r="K820" s="28">
        <f t="shared" si="146"/>
        <v>793.56400000000008</v>
      </c>
      <c r="L820" s="28">
        <f t="shared" si="146"/>
        <v>416.84199999999998</v>
      </c>
      <c r="M820" s="28">
        <f t="shared" si="146"/>
        <v>0</v>
      </c>
      <c r="N820" s="28">
        <f t="shared" si="146"/>
        <v>79</v>
      </c>
      <c r="O820" s="36"/>
      <c r="P820" s="36"/>
    </row>
    <row r="821" spans="1:16" s="79" customFormat="1" ht="101.25" customHeight="1">
      <c r="A821" s="58">
        <f>A819+1</f>
        <v>764</v>
      </c>
      <c r="B821" s="58">
        <v>1</v>
      </c>
      <c r="C821" s="58">
        <v>445</v>
      </c>
      <c r="D821" s="59" t="s">
        <v>456</v>
      </c>
      <c r="E821" s="157" t="s">
        <v>44</v>
      </c>
      <c r="F821" s="58" t="s">
        <v>147</v>
      </c>
      <c r="G821" s="60">
        <v>357.80399999999997</v>
      </c>
      <c r="H821" s="60">
        <v>178.9</v>
      </c>
      <c r="I821" s="60">
        <v>0</v>
      </c>
      <c r="J821" s="60">
        <v>0</v>
      </c>
      <c r="K821" s="60">
        <v>106.904</v>
      </c>
      <c r="L821" s="60">
        <v>72</v>
      </c>
      <c r="M821" s="60">
        <v>0</v>
      </c>
      <c r="N821" s="60">
        <v>0</v>
      </c>
      <c r="O821" s="61">
        <v>20.122748767481642</v>
      </c>
      <c r="P821" s="158">
        <v>30.333333333333332</v>
      </c>
    </row>
    <row r="822" spans="1:16" s="79" customFormat="1" ht="99.75" customHeight="1">
      <c r="A822" s="58">
        <f t="shared" ref="A822:B828" si="147">A821+1</f>
        <v>765</v>
      </c>
      <c r="B822" s="58">
        <f t="shared" si="147"/>
        <v>2</v>
      </c>
      <c r="C822" s="58">
        <v>561</v>
      </c>
      <c r="D822" s="59" t="s">
        <v>458</v>
      </c>
      <c r="E822" s="157" t="s">
        <v>44</v>
      </c>
      <c r="F822" s="58" t="s">
        <v>145</v>
      </c>
      <c r="G822" s="60">
        <v>428.94499999999999</v>
      </c>
      <c r="H822" s="60">
        <v>200</v>
      </c>
      <c r="I822" s="60">
        <v>0</v>
      </c>
      <c r="J822" s="60">
        <v>0</v>
      </c>
      <c r="K822" s="60">
        <v>146.94499999999999</v>
      </c>
      <c r="L822" s="60">
        <v>82</v>
      </c>
      <c r="M822" s="60">
        <v>0</v>
      </c>
      <c r="N822" s="60">
        <v>0</v>
      </c>
      <c r="O822" s="61">
        <v>19.116669969343388</v>
      </c>
      <c r="P822" s="158">
        <v>29.333333333333332</v>
      </c>
    </row>
    <row r="823" spans="1:16" s="79" customFormat="1" ht="56.25">
      <c r="A823" s="58">
        <f t="shared" si="147"/>
        <v>766</v>
      </c>
      <c r="B823" s="58">
        <f t="shared" si="147"/>
        <v>3</v>
      </c>
      <c r="C823" s="58">
        <v>817</v>
      </c>
      <c r="D823" s="59" t="s">
        <v>457</v>
      </c>
      <c r="E823" s="157" t="s">
        <v>44</v>
      </c>
      <c r="F823" s="58" t="s">
        <v>145</v>
      </c>
      <c r="G823" s="60">
        <v>109.762</v>
      </c>
      <c r="H823" s="60">
        <v>54.881</v>
      </c>
      <c r="I823" s="60">
        <v>0</v>
      </c>
      <c r="J823" s="60">
        <v>0</v>
      </c>
      <c r="K823" s="60">
        <v>32.380000000000003</v>
      </c>
      <c r="L823" s="60">
        <v>22.501000000000001</v>
      </c>
      <c r="M823" s="60">
        <v>0</v>
      </c>
      <c r="N823" s="60">
        <v>0</v>
      </c>
      <c r="O823" s="61">
        <v>20.499808676955595</v>
      </c>
      <c r="P823" s="158">
        <v>29.666666666666668</v>
      </c>
    </row>
    <row r="824" spans="1:16" s="79" customFormat="1" ht="56.25">
      <c r="A824" s="58">
        <f t="shared" si="147"/>
        <v>767</v>
      </c>
      <c r="B824" s="58">
        <f t="shared" si="147"/>
        <v>4</v>
      </c>
      <c r="C824" s="58">
        <v>1899</v>
      </c>
      <c r="D824" s="59" t="s">
        <v>460</v>
      </c>
      <c r="E824" s="157" t="s">
        <v>44</v>
      </c>
      <c r="F824" s="58" t="s">
        <v>146</v>
      </c>
      <c r="G824" s="60">
        <v>394.52600000000001</v>
      </c>
      <c r="H824" s="60">
        <v>197</v>
      </c>
      <c r="I824" s="60">
        <v>0</v>
      </c>
      <c r="J824" s="60">
        <v>0</v>
      </c>
      <c r="K824" s="60">
        <v>126</v>
      </c>
      <c r="L824" s="60">
        <v>71.525999999999996</v>
      </c>
      <c r="M824" s="60">
        <v>0</v>
      </c>
      <c r="N824" s="60">
        <v>0</v>
      </c>
      <c r="O824" s="61">
        <v>18.129603625616561</v>
      </c>
      <c r="P824" s="158">
        <v>29</v>
      </c>
    </row>
    <row r="825" spans="1:16" s="79" customFormat="1" ht="94.5" customHeight="1">
      <c r="A825" s="58">
        <f t="shared" si="147"/>
        <v>768</v>
      </c>
      <c r="B825" s="58">
        <f t="shared" si="147"/>
        <v>5</v>
      </c>
      <c r="C825" s="58">
        <v>2019</v>
      </c>
      <c r="D825" s="59" t="s">
        <v>459</v>
      </c>
      <c r="E825" s="157" t="s">
        <v>44</v>
      </c>
      <c r="F825" s="58" t="s">
        <v>145</v>
      </c>
      <c r="G825" s="60">
        <v>385.75799999999998</v>
      </c>
      <c r="H825" s="60">
        <v>192.75800000000001</v>
      </c>
      <c r="I825" s="60">
        <v>0</v>
      </c>
      <c r="J825" s="60">
        <v>0</v>
      </c>
      <c r="K825" s="60">
        <v>115</v>
      </c>
      <c r="L825" s="60">
        <v>39</v>
      </c>
      <c r="M825" s="60">
        <v>0</v>
      </c>
      <c r="N825" s="60">
        <v>39</v>
      </c>
      <c r="O825" s="61">
        <v>20.219930630084146</v>
      </c>
      <c r="P825" s="158">
        <v>29.333333333333332</v>
      </c>
    </row>
    <row r="826" spans="1:16" s="79" customFormat="1" ht="56.25">
      <c r="A826" s="58">
        <f t="shared" si="147"/>
        <v>769</v>
      </c>
      <c r="B826" s="58">
        <f t="shared" si="147"/>
        <v>6</v>
      </c>
      <c r="C826" s="58">
        <v>901</v>
      </c>
      <c r="D826" s="59" t="s">
        <v>710</v>
      </c>
      <c r="E826" s="157" t="s">
        <v>616</v>
      </c>
      <c r="F826" s="58" t="s">
        <v>145</v>
      </c>
      <c r="G826" s="60">
        <v>438.12200000000001</v>
      </c>
      <c r="H826" s="60">
        <v>200</v>
      </c>
      <c r="I826" s="60">
        <v>0</v>
      </c>
      <c r="J826" s="60">
        <v>0</v>
      </c>
      <c r="K826" s="60">
        <v>148.30699999999999</v>
      </c>
      <c r="L826" s="60">
        <v>89.814999999999998</v>
      </c>
      <c r="M826" s="60">
        <v>0</v>
      </c>
      <c r="N826" s="60">
        <v>0</v>
      </c>
      <c r="O826" s="61">
        <f>(L826+M826+N826)/G826*100</f>
        <v>20.499997717530732</v>
      </c>
      <c r="P826" s="158" t="e">
        <f>#REF!+#REF!</f>
        <v>#REF!</v>
      </c>
    </row>
    <row r="827" spans="1:16" s="79" customFormat="1" ht="37.5">
      <c r="A827" s="58">
        <f t="shared" si="147"/>
        <v>770</v>
      </c>
      <c r="B827" s="58">
        <f t="shared" si="147"/>
        <v>7</v>
      </c>
      <c r="C827" s="58">
        <v>727</v>
      </c>
      <c r="D827" s="59" t="s">
        <v>1318</v>
      </c>
      <c r="E827" s="157" t="s">
        <v>1100</v>
      </c>
      <c r="F827" s="58" t="s">
        <v>145</v>
      </c>
      <c r="G827" s="60">
        <v>198.01400000000001</v>
      </c>
      <c r="H827" s="60">
        <v>99</v>
      </c>
      <c r="I827" s="60">
        <v>0</v>
      </c>
      <c r="J827" s="60">
        <v>0</v>
      </c>
      <c r="K827" s="60">
        <v>59.014000000000003</v>
      </c>
      <c r="L827" s="60">
        <v>20</v>
      </c>
      <c r="M827" s="60">
        <v>0</v>
      </c>
      <c r="N827" s="60">
        <v>20</v>
      </c>
      <c r="O827" s="61">
        <v>20.200591877342006</v>
      </c>
      <c r="P827" s="158">
        <v>29.333333333333332</v>
      </c>
    </row>
    <row r="828" spans="1:16" s="79" customFormat="1" ht="37.5">
      <c r="A828" s="58">
        <f t="shared" si="147"/>
        <v>771</v>
      </c>
      <c r="B828" s="58">
        <f t="shared" si="147"/>
        <v>8</v>
      </c>
      <c r="C828" s="58">
        <v>741</v>
      </c>
      <c r="D828" s="59" t="s">
        <v>1319</v>
      </c>
      <c r="E828" s="157" t="s">
        <v>1100</v>
      </c>
      <c r="F828" s="58" t="s">
        <v>1320</v>
      </c>
      <c r="G828" s="60">
        <v>198.01400000000001</v>
      </c>
      <c r="H828" s="60">
        <v>99</v>
      </c>
      <c r="I828" s="60">
        <v>0</v>
      </c>
      <c r="J828" s="60">
        <v>0</v>
      </c>
      <c r="K828" s="60">
        <v>59.014000000000003</v>
      </c>
      <c r="L828" s="60">
        <v>20</v>
      </c>
      <c r="M828" s="60">
        <v>0</v>
      </c>
      <c r="N828" s="60">
        <v>20</v>
      </c>
      <c r="O828" s="61">
        <v>20.200591877342006</v>
      </c>
      <c r="P828" s="158">
        <v>29</v>
      </c>
    </row>
    <row r="829" spans="1:16" s="19" customFormat="1" ht="20.25">
      <c r="A829" s="16"/>
      <c r="B829" s="27">
        <v>16</v>
      </c>
      <c r="C829" s="17"/>
      <c r="D829" s="20" t="s">
        <v>148</v>
      </c>
      <c r="E829" s="89"/>
      <c r="F829" s="18"/>
      <c r="G829" s="28">
        <f>SUM(G830:G845)</f>
        <v>6246.04</v>
      </c>
      <c r="H829" s="28">
        <f t="shared" ref="H829:N829" si="148">SUM(H830:H845)</f>
        <v>2939.6809999999996</v>
      </c>
      <c r="I829" s="28">
        <f t="shared" si="148"/>
        <v>0</v>
      </c>
      <c r="J829" s="28">
        <f t="shared" si="148"/>
        <v>0</v>
      </c>
      <c r="K829" s="28">
        <f t="shared" si="148"/>
        <v>2030.5030000000004</v>
      </c>
      <c r="L829" s="28">
        <f t="shared" si="148"/>
        <v>440.709</v>
      </c>
      <c r="M829" s="28">
        <f t="shared" si="148"/>
        <v>678.72400000000005</v>
      </c>
      <c r="N829" s="28">
        <f t="shared" si="148"/>
        <v>156.423</v>
      </c>
      <c r="O829" s="36"/>
      <c r="P829" s="36"/>
    </row>
    <row r="830" spans="1:16" s="79" customFormat="1" ht="82.5" customHeight="1">
      <c r="A830" s="58">
        <f>A828+1</f>
        <v>772</v>
      </c>
      <c r="B830" s="58">
        <v>1</v>
      </c>
      <c r="C830" s="58">
        <v>880</v>
      </c>
      <c r="D830" s="59" t="s">
        <v>461</v>
      </c>
      <c r="E830" s="157" t="s">
        <v>44</v>
      </c>
      <c r="F830" s="58" t="s">
        <v>149</v>
      </c>
      <c r="G830" s="60">
        <v>210.38499999999999</v>
      </c>
      <c r="H830" s="60">
        <v>105.19</v>
      </c>
      <c r="I830" s="60">
        <v>0</v>
      </c>
      <c r="J830" s="60">
        <v>0</v>
      </c>
      <c r="K830" s="60">
        <v>62.895000000000003</v>
      </c>
      <c r="L830" s="60">
        <v>5</v>
      </c>
      <c r="M830" s="60">
        <v>37.299999999999997</v>
      </c>
      <c r="N830" s="60">
        <v>0</v>
      </c>
      <c r="O830" s="61">
        <v>20.105996149915629</v>
      </c>
      <c r="P830" s="158">
        <v>31</v>
      </c>
    </row>
    <row r="831" spans="1:16" s="79" customFormat="1" ht="81" customHeight="1">
      <c r="A831" s="58">
        <f>A830+1</f>
        <v>773</v>
      </c>
      <c r="B831" s="58">
        <f>B830+1</f>
        <v>2</v>
      </c>
      <c r="C831" s="58">
        <v>2018</v>
      </c>
      <c r="D831" s="59" t="s">
        <v>462</v>
      </c>
      <c r="E831" s="157" t="s">
        <v>44</v>
      </c>
      <c r="F831" s="58" t="s">
        <v>150</v>
      </c>
      <c r="G831" s="60">
        <v>399.92399999999998</v>
      </c>
      <c r="H831" s="60">
        <v>199.96199999999999</v>
      </c>
      <c r="I831" s="60">
        <v>0</v>
      </c>
      <c r="J831" s="60">
        <v>0</v>
      </c>
      <c r="K831" s="60">
        <v>117.983</v>
      </c>
      <c r="L831" s="60">
        <v>64.334999999999994</v>
      </c>
      <c r="M831" s="60">
        <v>0</v>
      </c>
      <c r="N831" s="60">
        <v>17.643999999999998</v>
      </c>
      <c r="O831" s="61">
        <v>20.498644742501074</v>
      </c>
      <c r="P831" s="158">
        <v>30</v>
      </c>
    </row>
    <row r="832" spans="1:16" s="79" customFormat="1" ht="60" customHeight="1">
      <c r="A832" s="58">
        <f>A831+1</f>
        <v>774</v>
      </c>
      <c r="B832" s="58">
        <f>B831+1</f>
        <v>3</v>
      </c>
      <c r="C832" s="58">
        <v>997</v>
      </c>
      <c r="D832" s="163" t="s">
        <v>1641</v>
      </c>
      <c r="E832" s="157" t="s">
        <v>616</v>
      </c>
      <c r="F832" s="58" t="s">
        <v>149</v>
      </c>
      <c r="G832" s="60">
        <v>299.36799999999999</v>
      </c>
      <c r="H832" s="60">
        <v>149.68</v>
      </c>
      <c r="I832" s="60">
        <v>0</v>
      </c>
      <c r="J832" s="60">
        <v>0</v>
      </c>
      <c r="K832" s="60">
        <v>89.688000000000002</v>
      </c>
      <c r="L832" s="60">
        <v>5</v>
      </c>
      <c r="M832" s="60">
        <v>55</v>
      </c>
      <c r="N832" s="60">
        <v>0</v>
      </c>
      <c r="O832" s="61">
        <f>(L832+M832+N832)/G832*100</f>
        <v>20.042222281606584</v>
      </c>
      <c r="P832" s="158" t="e">
        <f>#REF!+#REF!</f>
        <v>#REF!</v>
      </c>
    </row>
    <row r="833" spans="1:16" s="79" customFormat="1" ht="61.5" customHeight="1">
      <c r="A833" s="58">
        <f t="shared" ref="A833:A845" si="149">A832+1</f>
        <v>775</v>
      </c>
      <c r="B833" s="58">
        <f>B832+1</f>
        <v>4</v>
      </c>
      <c r="C833" s="58">
        <v>1718</v>
      </c>
      <c r="D833" s="59" t="s">
        <v>836</v>
      </c>
      <c r="E833" s="157" t="s">
        <v>764</v>
      </c>
      <c r="F833" s="58" t="s">
        <v>150</v>
      </c>
      <c r="G833" s="60">
        <v>399.96499999999997</v>
      </c>
      <c r="H833" s="60">
        <v>199.982</v>
      </c>
      <c r="I833" s="60">
        <v>0</v>
      </c>
      <c r="J833" s="60">
        <v>0</v>
      </c>
      <c r="K833" s="60">
        <v>116.004</v>
      </c>
      <c r="L833" s="60">
        <v>46.185000000000002</v>
      </c>
      <c r="M833" s="60">
        <v>17.995000000000001</v>
      </c>
      <c r="N833" s="60">
        <v>19.798999999999999</v>
      </c>
      <c r="O833" s="61">
        <f>(N833+M833+L833)/G833*100</f>
        <v>20.99658720138012</v>
      </c>
      <c r="P833" s="158" t="e">
        <f>#REF!+#REF!</f>
        <v>#REF!</v>
      </c>
    </row>
    <row r="834" spans="1:16" s="79" customFormat="1" ht="56.25">
      <c r="A834" s="58">
        <f t="shared" si="149"/>
        <v>776</v>
      </c>
      <c r="B834" s="58">
        <f t="shared" ref="B834:B845" si="150">B833+1</f>
        <v>5</v>
      </c>
      <c r="C834" s="58">
        <v>896</v>
      </c>
      <c r="D834" s="59" t="s">
        <v>1321</v>
      </c>
      <c r="E834" s="157" t="s">
        <v>1100</v>
      </c>
      <c r="F834" s="58" t="s">
        <v>149</v>
      </c>
      <c r="G834" s="60">
        <v>437.50700000000001</v>
      </c>
      <c r="H834" s="60">
        <v>200</v>
      </c>
      <c r="I834" s="60">
        <v>0</v>
      </c>
      <c r="J834" s="60">
        <v>0</v>
      </c>
      <c r="K834" s="60">
        <v>149.346</v>
      </c>
      <c r="L834" s="60">
        <v>5</v>
      </c>
      <c r="M834" s="60">
        <v>59</v>
      </c>
      <c r="N834" s="60">
        <v>24.161000000000001</v>
      </c>
      <c r="O834" s="61">
        <v>20.150763302072878</v>
      </c>
      <c r="P834" s="158">
        <v>29.333333333333332</v>
      </c>
    </row>
    <row r="835" spans="1:16" s="79" customFormat="1" ht="57.75" customHeight="1">
      <c r="A835" s="58">
        <f t="shared" si="149"/>
        <v>777</v>
      </c>
      <c r="B835" s="58">
        <f t="shared" si="150"/>
        <v>6</v>
      </c>
      <c r="C835" s="58">
        <v>903</v>
      </c>
      <c r="D835" s="59" t="s">
        <v>1322</v>
      </c>
      <c r="E835" s="157" t="s">
        <v>1100</v>
      </c>
      <c r="F835" s="58" t="s">
        <v>149</v>
      </c>
      <c r="G835" s="60">
        <v>398.65</v>
      </c>
      <c r="H835" s="60">
        <v>199.32</v>
      </c>
      <c r="I835" s="60">
        <v>0</v>
      </c>
      <c r="J835" s="60">
        <v>0</v>
      </c>
      <c r="K835" s="60">
        <v>118.93</v>
      </c>
      <c r="L835" s="60">
        <v>5</v>
      </c>
      <c r="M835" s="60">
        <v>75.400000000000006</v>
      </c>
      <c r="N835" s="60">
        <v>0</v>
      </c>
      <c r="O835" s="61">
        <v>20.168067226890759</v>
      </c>
      <c r="P835" s="158">
        <v>29.666666666666668</v>
      </c>
    </row>
    <row r="836" spans="1:16" s="79" customFormat="1" ht="42.75" customHeight="1">
      <c r="A836" s="58">
        <f t="shared" si="149"/>
        <v>778</v>
      </c>
      <c r="B836" s="58">
        <f t="shared" si="150"/>
        <v>7</v>
      </c>
      <c r="C836" s="58">
        <v>933</v>
      </c>
      <c r="D836" s="59" t="s">
        <v>1323</v>
      </c>
      <c r="E836" s="157" t="s">
        <v>1100</v>
      </c>
      <c r="F836" s="58" t="s">
        <v>149</v>
      </c>
      <c r="G836" s="60">
        <v>372.5</v>
      </c>
      <c r="H836" s="60">
        <v>186.25</v>
      </c>
      <c r="I836" s="60">
        <v>0</v>
      </c>
      <c r="J836" s="60">
        <v>0</v>
      </c>
      <c r="K836" s="60">
        <v>111.7</v>
      </c>
      <c r="L836" s="60">
        <v>5</v>
      </c>
      <c r="M836" s="60">
        <v>69.55</v>
      </c>
      <c r="N836" s="60">
        <v>0</v>
      </c>
      <c r="O836" s="61">
        <v>20.013422818791945</v>
      </c>
      <c r="P836" s="158">
        <v>29.333333333333332</v>
      </c>
    </row>
    <row r="837" spans="1:16" s="79" customFormat="1" ht="62.25" customHeight="1">
      <c r="A837" s="58">
        <f t="shared" si="149"/>
        <v>779</v>
      </c>
      <c r="B837" s="58">
        <f t="shared" si="150"/>
        <v>8</v>
      </c>
      <c r="C837" s="58">
        <v>1019</v>
      </c>
      <c r="D837" s="59" t="s">
        <v>1324</v>
      </c>
      <c r="E837" s="157" t="s">
        <v>1100</v>
      </c>
      <c r="F837" s="58" t="s">
        <v>149</v>
      </c>
      <c r="G837" s="60">
        <v>400</v>
      </c>
      <c r="H837" s="60">
        <v>200</v>
      </c>
      <c r="I837" s="60">
        <v>0</v>
      </c>
      <c r="J837" s="60">
        <v>0</v>
      </c>
      <c r="K837" s="60">
        <v>119.6</v>
      </c>
      <c r="L837" s="60">
        <v>5</v>
      </c>
      <c r="M837" s="60">
        <v>35.4</v>
      </c>
      <c r="N837" s="60">
        <v>40</v>
      </c>
      <c r="O837" s="61">
        <v>20.100000000000001</v>
      </c>
      <c r="P837" s="158">
        <v>28.333333333333332</v>
      </c>
    </row>
    <row r="838" spans="1:16" s="79" customFormat="1" ht="37.5">
      <c r="A838" s="58">
        <f t="shared" si="149"/>
        <v>780</v>
      </c>
      <c r="B838" s="58">
        <f t="shared" si="150"/>
        <v>9</v>
      </c>
      <c r="C838" s="58">
        <v>1036</v>
      </c>
      <c r="D838" s="59" t="s">
        <v>1325</v>
      </c>
      <c r="E838" s="157" t="s">
        <v>1100</v>
      </c>
      <c r="F838" s="58" t="s">
        <v>149</v>
      </c>
      <c r="G838" s="60">
        <v>221.1</v>
      </c>
      <c r="H838" s="60">
        <v>110.55</v>
      </c>
      <c r="I838" s="60">
        <v>0</v>
      </c>
      <c r="J838" s="60">
        <v>0</v>
      </c>
      <c r="K838" s="60">
        <v>66.117000000000004</v>
      </c>
      <c r="L838" s="60">
        <v>5</v>
      </c>
      <c r="M838" s="60">
        <v>17.3</v>
      </c>
      <c r="N838" s="60">
        <v>22.132999999999999</v>
      </c>
      <c r="O838" s="61">
        <v>20.096336499321573</v>
      </c>
      <c r="P838" s="158">
        <v>29.666666666666668</v>
      </c>
    </row>
    <row r="839" spans="1:16" s="79" customFormat="1" ht="37.5">
      <c r="A839" s="58">
        <f t="shared" si="149"/>
        <v>781</v>
      </c>
      <c r="B839" s="58">
        <f t="shared" si="150"/>
        <v>10</v>
      </c>
      <c r="C839" s="58">
        <v>1099</v>
      </c>
      <c r="D839" s="59" t="s">
        <v>1326</v>
      </c>
      <c r="E839" s="157" t="s">
        <v>1100</v>
      </c>
      <c r="F839" s="58" t="s">
        <v>149</v>
      </c>
      <c r="G839" s="60">
        <v>499.82900000000001</v>
      </c>
      <c r="H839" s="60">
        <v>200</v>
      </c>
      <c r="I839" s="60">
        <v>0</v>
      </c>
      <c r="J839" s="60">
        <v>0</v>
      </c>
      <c r="K839" s="60">
        <v>199.32900000000001</v>
      </c>
      <c r="L839" s="60">
        <v>5</v>
      </c>
      <c r="M839" s="60">
        <v>95.5</v>
      </c>
      <c r="N839" s="60">
        <v>0</v>
      </c>
      <c r="O839" s="61">
        <v>20.106876551780708</v>
      </c>
      <c r="P839" s="158">
        <v>28.333333333333332</v>
      </c>
    </row>
    <row r="840" spans="1:16" s="79" customFormat="1" ht="56.25">
      <c r="A840" s="58">
        <f t="shared" si="149"/>
        <v>782</v>
      </c>
      <c r="B840" s="58">
        <f t="shared" si="150"/>
        <v>11</v>
      </c>
      <c r="C840" s="58">
        <v>2334</v>
      </c>
      <c r="D840" s="59" t="s">
        <v>1327</v>
      </c>
      <c r="E840" s="157" t="s">
        <v>1100</v>
      </c>
      <c r="F840" s="58" t="s">
        <v>150</v>
      </c>
      <c r="G840" s="60">
        <v>399.81900000000002</v>
      </c>
      <c r="H840" s="60">
        <v>199.90799999999999</v>
      </c>
      <c r="I840" s="60">
        <v>0</v>
      </c>
      <c r="J840" s="60">
        <v>0</v>
      </c>
      <c r="K840" s="60">
        <v>115.932</v>
      </c>
      <c r="L840" s="60">
        <v>45.101999999999997</v>
      </c>
      <c r="M840" s="60">
        <v>19.995000000000001</v>
      </c>
      <c r="N840" s="60">
        <v>18.882000000000001</v>
      </c>
      <c r="O840" s="61">
        <v>21.004254425127371</v>
      </c>
      <c r="P840" s="158">
        <v>29.666666666666668</v>
      </c>
    </row>
    <row r="841" spans="1:16" s="79" customFormat="1" ht="56.25">
      <c r="A841" s="58">
        <f t="shared" si="149"/>
        <v>783</v>
      </c>
      <c r="B841" s="58">
        <f t="shared" si="150"/>
        <v>12</v>
      </c>
      <c r="C841" s="58">
        <v>2644</v>
      </c>
      <c r="D841" s="59" t="s">
        <v>1328</v>
      </c>
      <c r="E841" s="157" t="s">
        <v>1100</v>
      </c>
      <c r="F841" s="58" t="s">
        <v>671</v>
      </c>
      <c r="G841" s="60">
        <v>385.95600000000002</v>
      </c>
      <c r="H841" s="60">
        <v>192.97800000000001</v>
      </c>
      <c r="I841" s="60">
        <v>0</v>
      </c>
      <c r="J841" s="60">
        <v>0</v>
      </c>
      <c r="K841" s="60">
        <v>111.93899999999999</v>
      </c>
      <c r="L841" s="60">
        <v>47.850999999999999</v>
      </c>
      <c r="M841" s="60">
        <v>19.384</v>
      </c>
      <c r="N841" s="60">
        <v>13.804</v>
      </c>
      <c r="O841" s="61">
        <v>20.996953020551565</v>
      </c>
      <c r="P841" s="158">
        <v>29.333333333333332</v>
      </c>
    </row>
    <row r="842" spans="1:16" s="79" customFormat="1" ht="56.25">
      <c r="A842" s="58">
        <f t="shared" si="149"/>
        <v>784</v>
      </c>
      <c r="B842" s="58">
        <f t="shared" si="150"/>
        <v>13</v>
      </c>
      <c r="C842" s="58">
        <v>966</v>
      </c>
      <c r="D842" s="59" t="s">
        <v>1561</v>
      </c>
      <c r="E842" s="157" t="s">
        <v>1441</v>
      </c>
      <c r="F842" s="58" t="s">
        <v>149</v>
      </c>
      <c r="G842" s="60">
        <v>429.55900000000003</v>
      </c>
      <c r="H842" s="60">
        <v>200</v>
      </c>
      <c r="I842" s="60">
        <v>0</v>
      </c>
      <c r="J842" s="60">
        <v>0</v>
      </c>
      <c r="K842" s="60">
        <v>143.15899999999999</v>
      </c>
      <c r="L842" s="60">
        <v>5</v>
      </c>
      <c r="M842" s="60">
        <v>81.400000000000006</v>
      </c>
      <c r="N842" s="60">
        <v>0</v>
      </c>
      <c r="O842" s="61">
        <v>20.113651442525939</v>
      </c>
      <c r="P842" s="158">
        <v>27.333333333333332</v>
      </c>
    </row>
    <row r="843" spans="1:16" s="79" customFormat="1" ht="56.25">
      <c r="A843" s="58">
        <f t="shared" si="149"/>
        <v>785</v>
      </c>
      <c r="B843" s="58">
        <f t="shared" si="150"/>
        <v>14</v>
      </c>
      <c r="C843" s="58">
        <v>1023</v>
      </c>
      <c r="D843" s="59" t="s">
        <v>1562</v>
      </c>
      <c r="E843" s="157" t="s">
        <v>1441</v>
      </c>
      <c r="F843" s="58" t="s">
        <v>149</v>
      </c>
      <c r="G843" s="60">
        <v>499.79599999999999</v>
      </c>
      <c r="H843" s="60">
        <v>200</v>
      </c>
      <c r="I843" s="60">
        <v>0</v>
      </c>
      <c r="J843" s="60">
        <v>0</v>
      </c>
      <c r="K843" s="60">
        <v>199.29599999999999</v>
      </c>
      <c r="L843" s="60">
        <v>5</v>
      </c>
      <c r="M843" s="60">
        <v>95.5</v>
      </c>
      <c r="N843" s="60">
        <v>0</v>
      </c>
      <c r="O843" s="61">
        <v>20.108204147292096</v>
      </c>
      <c r="P843" s="158">
        <v>27.333333333333332</v>
      </c>
    </row>
    <row r="844" spans="1:16" s="79" customFormat="1" ht="62.25" customHeight="1">
      <c r="A844" s="58">
        <f t="shared" si="149"/>
        <v>786</v>
      </c>
      <c r="B844" s="58">
        <f t="shared" si="150"/>
        <v>15</v>
      </c>
      <c r="C844" s="58">
        <v>1721</v>
      </c>
      <c r="D844" s="59" t="s">
        <v>1563</v>
      </c>
      <c r="E844" s="157" t="s">
        <v>1441</v>
      </c>
      <c r="F844" s="58" t="s">
        <v>150</v>
      </c>
      <c r="G844" s="60">
        <v>391.72199999999998</v>
      </c>
      <c r="H844" s="60">
        <v>195.86099999999999</v>
      </c>
      <c r="I844" s="60">
        <v>0</v>
      </c>
      <c r="J844" s="60">
        <v>0</v>
      </c>
      <c r="K844" s="60">
        <v>113.604</v>
      </c>
      <c r="L844" s="60">
        <v>82.257000000000005</v>
      </c>
      <c r="M844" s="60">
        <v>0</v>
      </c>
      <c r="N844" s="60">
        <v>0</v>
      </c>
      <c r="O844" s="61">
        <v>20.998820592154644</v>
      </c>
      <c r="P844" s="158">
        <v>28.333333333333332</v>
      </c>
    </row>
    <row r="845" spans="1:16" s="79" customFormat="1" ht="78.75" customHeight="1">
      <c r="A845" s="58">
        <f t="shared" si="149"/>
        <v>787</v>
      </c>
      <c r="B845" s="58">
        <f t="shared" si="150"/>
        <v>16</v>
      </c>
      <c r="C845" s="58">
        <v>1885</v>
      </c>
      <c r="D845" s="59" t="s">
        <v>1564</v>
      </c>
      <c r="E845" s="157" t="s">
        <v>1441</v>
      </c>
      <c r="F845" s="58" t="s">
        <v>671</v>
      </c>
      <c r="G845" s="60">
        <v>499.96</v>
      </c>
      <c r="H845" s="60">
        <v>200</v>
      </c>
      <c r="I845" s="60">
        <v>0</v>
      </c>
      <c r="J845" s="60">
        <v>0</v>
      </c>
      <c r="K845" s="60">
        <v>194.98099999999999</v>
      </c>
      <c r="L845" s="60">
        <v>104.979</v>
      </c>
      <c r="M845" s="60">
        <v>0</v>
      </c>
      <c r="N845" s="60">
        <v>0</v>
      </c>
      <c r="O845" s="61">
        <v>20.997479798383871</v>
      </c>
      <c r="P845" s="158">
        <v>29</v>
      </c>
    </row>
    <row r="846" spans="1:16" s="19" customFormat="1" ht="20.25">
      <c r="A846" s="16"/>
      <c r="B846" s="27">
        <v>2</v>
      </c>
      <c r="C846" s="17"/>
      <c r="D846" s="20" t="s">
        <v>151</v>
      </c>
      <c r="E846" s="89"/>
      <c r="F846" s="18"/>
      <c r="G846" s="28">
        <f>SUM(G847:G848)</f>
        <v>848.88</v>
      </c>
      <c r="H846" s="28">
        <f t="shared" ref="H846:N846" si="151">SUM(H847:H848)</f>
        <v>379.10199999999998</v>
      </c>
      <c r="I846" s="28">
        <f t="shared" si="151"/>
        <v>0</v>
      </c>
      <c r="J846" s="28">
        <f t="shared" si="151"/>
        <v>0</v>
      </c>
      <c r="K846" s="28">
        <f t="shared" si="151"/>
        <v>266.21500000000003</v>
      </c>
      <c r="L846" s="28">
        <f t="shared" si="151"/>
        <v>146</v>
      </c>
      <c r="M846" s="28">
        <f t="shared" si="151"/>
        <v>0</v>
      </c>
      <c r="N846" s="28">
        <f t="shared" si="151"/>
        <v>57.563000000000002</v>
      </c>
      <c r="O846" s="36"/>
      <c r="P846" s="36"/>
    </row>
    <row r="847" spans="1:16" s="57" customFormat="1" ht="62.25" customHeight="1">
      <c r="A847" s="58">
        <f>A845+1</f>
        <v>788</v>
      </c>
      <c r="B847" s="58">
        <v>1</v>
      </c>
      <c r="C847" s="58">
        <v>1680</v>
      </c>
      <c r="D847" s="59" t="s">
        <v>463</v>
      </c>
      <c r="E847" s="157" t="s">
        <v>44</v>
      </c>
      <c r="F847" s="58" t="s">
        <v>152</v>
      </c>
      <c r="G847" s="60">
        <v>490.67599999999999</v>
      </c>
      <c r="H847" s="60">
        <v>200</v>
      </c>
      <c r="I847" s="60">
        <v>0</v>
      </c>
      <c r="J847" s="60">
        <v>0</v>
      </c>
      <c r="K847" s="60">
        <v>162.113</v>
      </c>
      <c r="L847" s="60">
        <v>71</v>
      </c>
      <c r="M847" s="60">
        <v>0</v>
      </c>
      <c r="N847" s="60">
        <v>57.563000000000002</v>
      </c>
      <c r="O847" s="61">
        <f>(L847+M847+N847)/G847*100</f>
        <v>26.201199977174344</v>
      </c>
      <c r="P847" s="158" t="e">
        <f>#REF!+#REF!</f>
        <v>#REF!</v>
      </c>
    </row>
    <row r="848" spans="1:16" s="79" customFormat="1" ht="56.25">
      <c r="A848" s="58">
        <f>A847+1</f>
        <v>789</v>
      </c>
      <c r="B848" s="58">
        <f>B847+1</f>
        <v>2</v>
      </c>
      <c r="C848" s="58">
        <v>1933</v>
      </c>
      <c r="D848" s="59" t="s">
        <v>1565</v>
      </c>
      <c r="E848" s="157" t="s">
        <v>1441</v>
      </c>
      <c r="F848" s="58" t="s">
        <v>1566</v>
      </c>
      <c r="G848" s="60">
        <v>358.20400000000001</v>
      </c>
      <c r="H848" s="60">
        <v>179.102</v>
      </c>
      <c r="I848" s="60">
        <v>0</v>
      </c>
      <c r="J848" s="60">
        <v>0</v>
      </c>
      <c r="K848" s="60">
        <v>104.102</v>
      </c>
      <c r="L848" s="60">
        <v>75</v>
      </c>
      <c r="M848" s="60">
        <v>0</v>
      </c>
      <c r="N848" s="60">
        <v>0</v>
      </c>
      <c r="O848" s="61">
        <f>(N848+M848+L848)/G848*100</f>
        <v>20.937789639423347</v>
      </c>
      <c r="P848" s="158" t="e">
        <f>#REF!+#REF!</f>
        <v>#REF!</v>
      </c>
    </row>
    <row r="849" spans="1:16" s="11" customFormat="1" ht="20.25">
      <c r="A849" s="10"/>
      <c r="B849" s="13">
        <f>B850+B871+B881</f>
        <v>38</v>
      </c>
      <c r="C849" s="5"/>
      <c r="D849" s="9" t="s">
        <v>169</v>
      </c>
      <c r="E849" s="87"/>
      <c r="F849" s="5"/>
      <c r="G849" s="12">
        <f>G850+G871+G881</f>
        <v>6206.2620000000006</v>
      </c>
      <c r="H849" s="12">
        <f t="shared" ref="H849:N849" si="152">H850+H871+H881</f>
        <v>2943.2429999999999</v>
      </c>
      <c r="I849" s="12">
        <f t="shared" si="152"/>
        <v>752.75199999999995</v>
      </c>
      <c r="J849" s="12">
        <f t="shared" si="152"/>
        <v>370.52300000000002</v>
      </c>
      <c r="K849" s="12">
        <f t="shared" si="152"/>
        <v>749.399</v>
      </c>
      <c r="L849" s="12">
        <f t="shared" si="152"/>
        <v>391.33800000000002</v>
      </c>
      <c r="M849" s="12">
        <f t="shared" si="152"/>
        <v>606.21100000000001</v>
      </c>
      <c r="N849" s="12">
        <f t="shared" si="152"/>
        <v>392.79599999999999</v>
      </c>
      <c r="O849" s="37"/>
      <c r="P849" s="35"/>
    </row>
    <row r="850" spans="1:16" s="26" customFormat="1" ht="20.25">
      <c r="A850" s="62"/>
      <c r="B850" s="63">
        <v>20</v>
      </c>
      <c r="C850" s="83"/>
      <c r="D850" s="24" t="s">
        <v>80</v>
      </c>
      <c r="E850" s="88"/>
      <c r="F850" s="23"/>
      <c r="G850" s="30">
        <f>SUM(G851:G870)</f>
        <v>3409.8020000000001</v>
      </c>
      <c r="H850" s="30">
        <f t="shared" ref="H850:N850" si="153">SUM(H851:H870)</f>
        <v>1549.6660000000002</v>
      </c>
      <c r="I850" s="30">
        <f t="shared" si="153"/>
        <v>667.75699999999995</v>
      </c>
      <c r="J850" s="30">
        <f t="shared" si="153"/>
        <v>370.52300000000002</v>
      </c>
      <c r="K850" s="30">
        <f t="shared" si="153"/>
        <v>25.431000000000001</v>
      </c>
      <c r="L850" s="30">
        <f t="shared" si="153"/>
        <v>203.44300000000001</v>
      </c>
      <c r="M850" s="30">
        <f t="shared" si="153"/>
        <v>398.69900000000001</v>
      </c>
      <c r="N850" s="30">
        <f t="shared" si="153"/>
        <v>194.28299999999999</v>
      </c>
      <c r="O850" s="38"/>
      <c r="P850" s="38"/>
    </row>
    <row r="851" spans="1:16" s="57" customFormat="1" ht="63" customHeight="1">
      <c r="A851" s="58">
        <f>A848+1</f>
        <v>790</v>
      </c>
      <c r="B851" s="58">
        <v>1</v>
      </c>
      <c r="C851" s="58">
        <v>396</v>
      </c>
      <c r="D851" s="59" t="s">
        <v>468</v>
      </c>
      <c r="E851" s="157" t="s">
        <v>44</v>
      </c>
      <c r="F851" s="58" t="s">
        <v>141</v>
      </c>
      <c r="G851" s="60">
        <v>205.82</v>
      </c>
      <c r="H851" s="60">
        <v>102</v>
      </c>
      <c r="I851" s="60">
        <v>26.164999999999999</v>
      </c>
      <c r="J851" s="60">
        <v>26</v>
      </c>
      <c r="K851" s="60">
        <v>0</v>
      </c>
      <c r="L851" s="60">
        <v>16.010000000000002</v>
      </c>
      <c r="M851" s="60">
        <v>15.01</v>
      </c>
      <c r="N851" s="60">
        <v>20.635000000000002</v>
      </c>
      <c r="O851" s="61">
        <v>25.097172286463902</v>
      </c>
      <c r="P851" s="158">
        <v>29.666666666666668</v>
      </c>
    </row>
    <row r="852" spans="1:16" s="57" customFormat="1" ht="56.25">
      <c r="A852" s="58">
        <f>A851+1</f>
        <v>791</v>
      </c>
      <c r="B852" s="58">
        <f>B851+1</f>
        <v>2</v>
      </c>
      <c r="C852" s="58">
        <v>660</v>
      </c>
      <c r="D852" s="59" t="s">
        <v>465</v>
      </c>
      <c r="E852" s="157" t="s">
        <v>44</v>
      </c>
      <c r="F852" s="58" t="s">
        <v>466</v>
      </c>
      <c r="G852" s="60">
        <v>299.97000000000003</v>
      </c>
      <c r="H852" s="60">
        <v>140</v>
      </c>
      <c r="I852" s="60">
        <v>45</v>
      </c>
      <c r="J852" s="60">
        <v>45.082999999999998</v>
      </c>
      <c r="K852" s="60">
        <v>0</v>
      </c>
      <c r="L852" s="60">
        <v>15</v>
      </c>
      <c r="M852" s="60">
        <v>21</v>
      </c>
      <c r="N852" s="60">
        <v>33.887</v>
      </c>
      <c r="O852" s="61">
        <v>23.297996466313293</v>
      </c>
      <c r="P852" s="158">
        <v>30.666666666666668</v>
      </c>
    </row>
    <row r="853" spans="1:16" s="57" customFormat="1" ht="37.5">
      <c r="A853" s="58">
        <f t="shared" ref="A853:A870" si="154">A852+1</f>
        <v>792</v>
      </c>
      <c r="B853" s="58">
        <f>B852+1</f>
        <v>3</v>
      </c>
      <c r="C853" s="58">
        <v>724</v>
      </c>
      <c r="D853" s="59" t="s">
        <v>467</v>
      </c>
      <c r="E853" s="157" t="s">
        <v>44</v>
      </c>
      <c r="F853" s="58" t="s">
        <v>170</v>
      </c>
      <c r="G853" s="60">
        <v>149.38800000000001</v>
      </c>
      <c r="H853" s="60">
        <v>74</v>
      </c>
      <c r="I853" s="60">
        <v>21.6</v>
      </c>
      <c r="J853" s="60">
        <v>22.044</v>
      </c>
      <c r="K853" s="60">
        <v>0</v>
      </c>
      <c r="L853" s="60">
        <v>0</v>
      </c>
      <c r="M853" s="60">
        <v>23.9</v>
      </c>
      <c r="N853" s="60">
        <v>7.8440000000000003</v>
      </c>
      <c r="O853" s="61">
        <v>21.249364072080756</v>
      </c>
      <c r="P853" s="158">
        <v>30</v>
      </c>
    </row>
    <row r="854" spans="1:16" s="57" customFormat="1" ht="80.25" customHeight="1">
      <c r="A854" s="58">
        <f t="shared" si="154"/>
        <v>793</v>
      </c>
      <c r="B854" s="58">
        <f>B853+1</f>
        <v>4</v>
      </c>
      <c r="C854" s="58">
        <v>884</v>
      </c>
      <c r="D854" s="59" t="s">
        <v>470</v>
      </c>
      <c r="E854" s="157" t="s">
        <v>44</v>
      </c>
      <c r="F854" s="58" t="s">
        <v>176</v>
      </c>
      <c r="G854" s="60">
        <v>499.53</v>
      </c>
      <c r="H854" s="60">
        <v>200</v>
      </c>
      <c r="I854" s="60">
        <v>110</v>
      </c>
      <c r="J854" s="60">
        <v>75.766999999999996</v>
      </c>
      <c r="K854" s="60">
        <v>0</v>
      </c>
      <c r="L854" s="60">
        <v>20</v>
      </c>
      <c r="M854" s="60">
        <v>55</v>
      </c>
      <c r="N854" s="60">
        <v>38.762999999999998</v>
      </c>
      <c r="O854" s="61">
        <v>22.774007567113088</v>
      </c>
      <c r="P854" s="158">
        <v>29</v>
      </c>
    </row>
    <row r="855" spans="1:16" s="57" customFormat="1" ht="75">
      <c r="A855" s="58">
        <f t="shared" si="154"/>
        <v>794</v>
      </c>
      <c r="B855" s="58">
        <f t="shared" ref="B855:B862" si="155">B854+1</f>
        <v>5</v>
      </c>
      <c r="C855" s="58">
        <v>1048</v>
      </c>
      <c r="D855" s="59" t="s">
        <v>471</v>
      </c>
      <c r="E855" s="157" t="s">
        <v>44</v>
      </c>
      <c r="F855" s="58" t="s">
        <v>174</v>
      </c>
      <c r="G855" s="60">
        <v>68.099999999999994</v>
      </c>
      <c r="H855" s="60">
        <v>32</v>
      </c>
      <c r="I855" s="60">
        <v>14</v>
      </c>
      <c r="J855" s="60">
        <v>0</v>
      </c>
      <c r="K855" s="60">
        <v>0</v>
      </c>
      <c r="L855" s="60">
        <v>20</v>
      </c>
      <c r="M855" s="60">
        <v>1</v>
      </c>
      <c r="N855" s="60">
        <v>1.1000000000000001</v>
      </c>
      <c r="O855" s="61">
        <v>32.452276064610871</v>
      </c>
      <c r="P855" s="158">
        <v>29</v>
      </c>
    </row>
    <row r="856" spans="1:16" s="57" customFormat="1" ht="37.5">
      <c r="A856" s="58">
        <f t="shared" si="154"/>
        <v>795</v>
      </c>
      <c r="B856" s="58">
        <f t="shared" si="155"/>
        <v>6</v>
      </c>
      <c r="C856" s="58">
        <v>1800</v>
      </c>
      <c r="D856" s="59" t="s">
        <v>469</v>
      </c>
      <c r="E856" s="157" t="s">
        <v>44</v>
      </c>
      <c r="F856" s="58" t="s">
        <v>177</v>
      </c>
      <c r="G856" s="60">
        <v>60</v>
      </c>
      <c r="H856" s="60">
        <v>30</v>
      </c>
      <c r="I856" s="60">
        <v>10</v>
      </c>
      <c r="J856" s="60">
        <v>8</v>
      </c>
      <c r="K856" s="60">
        <v>0</v>
      </c>
      <c r="L856" s="60">
        <v>10</v>
      </c>
      <c r="M856" s="60">
        <v>2</v>
      </c>
      <c r="N856" s="60">
        <v>0</v>
      </c>
      <c r="O856" s="61">
        <v>20</v>
      </c>
      <c r="P856" s="158">
        <v>29.666666666666668</v>
      </c>
    </row>
    <row r="857" spans="1:16" s="57" customFormat="1" ht="56.25">
      <c r="A857" s="58">
        <f t="shared" si="154"/>
        <v>796</v>
      </c>
      <c r="B857" s="58">
        <f t="shared" si="155"/>
        <v>7</v>
      </c>
      <c r="C857" s="58">
        <v>2233</v>
      </c>
      <c r="D857" s="59" t="s">
        <v>464</v>
      </c>
      <c r="E857" s="157" t="s">
        <v>44</v>
      </c>
      <c r="F857" s="58" t="s">
        <v>173</v>
      </c>
      <c r="G857" s="60">
        <v>299.97000000000003</v>
      </c>
      <c r="H857" s="60">
        <v>148.48500000000001</v>
      </c>
      <c r="I857" s="60">
        <v>33.960999999999999</v>
      </c>
      <c r="J857" s="60">
        <v>30</v>
      </c>
      <c r="K857" s="60">
        <v>0</v>
      </c>
      <c r="L857" s="60">
        <v>25</v>
      </c>
      <c r="M857" s="60">
        <v>32</v>
      </c>
      <c r="N857" s="60">
        <v>30.524000000000001</v>
      </c>
      <c r="O857" s="61">
        <v>29.177584425109178</v>
      </c>
      <c r="P857" s="158">
        <v>31.666666666666668</v>
      </c>
    </row>
    <row r="858" spans="1:16" s="69" customFormat="1" ht="78.75" customHeight="1">
      <c r="A858" s="58">
        <f t="shared" si="154"/>
        <v>797</v>
      </c>
      <c r="B858" s="58">
        <f t="shared" si="155"/>
        <v>8</v>
      </c>
      <c r="C858" s="58">
        <v>1511</v>
      </c>
      <c r="D858" s="59" t="s">
        <v>712</v>
      </c>
      <c r="E858" s="157" t="s">
        <v>616</v>
      </c>
      <c r="F858" s="58" t="s">
        <v>170</v>
      </c>
      <c r="G858" s="60">
        <v>64.061999999999998</v>
      </c>
      <c r="H858" s="60">
        <v>31</v>
      </c>
      <c r="I858" s="60">
        <v>8</v>
      </c>
      <c r="J858" s="60">
        <v>8.2520000000000007</v>
      </c>
      <c r="K858" s="60">
        <v>0</v>
      </c>
      <c r="L858" s="60">
        <v>0</v>
      </c>
      <c r="M858" s="60">
        <v>10.5</v>
      </c>
      <c r="N858" s="60">
        <v>6.31</v>
      </c>
      <c r="O858" s="61">
        <v>26.240204801598448</v>
      </c>
      <c r="P858" s="158">
        <v>31</v>
      </c>
    </row>
    <row r="859" spans="1:16" s="69" customFormat="1" ht="63" customHeight="1">
      <c r="A859" s="58">
        <f t="shared" si="154"/>
        <v>798</v>
      </c>
      <c r="B859" s="58">
        <f t="shared" si="155"/>
        <v>9</v>
      </c>
      <c r="C859" s="58">
        <v>1518</v>
      </c>
      <c r="D859" s="59" t="s">
        <v>713</v>
      </c>
      <c r="E859" s="157" t="s">
        <v>616</v>
      </c>
      <c r="F859" s="58" t="s">
        <v>714</v>
      </c>
      <c r="G859" s="60">
        <v>40.299999999999997</v>
      </c>
      <c r="H859" s="60">
        <v>20.149999999999999</v>
      </c>
      <c r="I859" s="60">
        <v>0</v>
      </c>
      <c r="J859" s="60">
        <v>11.686999999999999</v>
      </c>
      <c r="K859" s="60">
        <v>0</v>
      </c>
      <c r="L859" s="60">
        <v>8.4629999999999992</v>
      </c>
      <c r="M859" s="60">
        <v>0</v>
      </c>
      <c r="N859" s="60">
        <v>0</v>
      </c>
      <c r="O859" s="61">
        <v>21</v>
      </c>
      <c r="P859" s="158">
        <v>28.666666666666668</v>
      </c>
    </row>
    <row r="860" spans="1:16" s="69" customFormat="1" ht="56.25" customHeight="1">
      <c r="A860" s="58">
        <f t="shared" si="154"/>
        <v>799</v>
      </c>
      <c r="B860" s="58">
        <f t="shared" si="155"/>
        <v>10</v>
      </c>
      <c r="C860" s="58">
        <v>2138</v>
      </c>
      <c r="D860" s="59" t="s">
        <v>711</v>
      </c>
      <c r="E860" s="157" t="s">
        <v>616</v>
      </c>
      <c r="F860" s="58" t="s">
        <v>176</v>
      </c>
      <c r="G860" s="60">
        <v>50</v>
      </c>
      <c r="H860" s="60">
        <v>25</v>
      </c>
      <c r="I860" s="60">
        <v>7</v>
      </c>
      <c r="J860" s="60">
        <v>7</v>
      </c>
      <c r="K860" s="60">
        <v>0</v>
      </c>
      <c r="L860" s="60">
        <v>0</v>
      </c>
      <c r="M860" s="60">
        <v>6</v>
      </c>
      <c r="N860" s="60">
        <v>5</v>
      </c>
      <c r="O860" s="61">
        <v>22</v>
      </c>
      <c r="P860" s="158">
        <v>31.666666666666668</v>
      </c>
    </row>
    <row r="861" spans="1:16" s="69" customFormat="1" ht="56.25">
      <c r="A861" s="58">
        <f t="shared" si="154"/>
        <v>800</v>
      </c>
      <c r="B861" s="58">
        <f t="shared" si="155"/>
        <v>11</v>
      </c>
      <c r="C861" s="80">
        <v>534</v>
      </c>
      <c r="D861" s="59" t="s">
        <v>837</v>
      </c>
      <c r="E861" s="157" t="s">
        <v>764</v>
      </c>
      <c r="F861" s="58" t="s">
        <v>177</v>
      </c>
      <c r="G861" s="81">
        <v>39</v>
      </c>
      <c r="H861" s="81">
        <v>19</v>
      </c>
      <c r="I861" s="81">
        <v>6</v>
      </c>
      <c r="J861" s="81">
        <v>4</v>
      </c>
      <c r="K861" s="81">
        <v>0</v>
      </c>
      <c r="L861" s="81">
        <v>8</v>
      </c>
      <c r="M861" s="81">
        <v>1.8</v>
      </c>
      <c r="N861" s="81">
        <v>0.2</v>
      </c>
      <c r="O861" s="159">
        <v>25.641025641025639</v>
      </c>
      <c r="P861" s="160">
        <v>30.666666666666668</v>
      </c>
    </row>
    <row r="862" spans="1:16" s="69" customFormat="1" ht="45" customHeight="1">
      <c r="A862" s="58">
        <f t="shared" si="154"/>
        <v>801</v>
      </c>
      <c r="B862" s="58">
        <f t="shared" si="155"/>
        <v>12</v>
      </c>
      <c r="C862" s="80">
        <v>1122</v>
      </c>
      <c r="D862" s="59" t="s">
        <v>838</v>
      </c>
      <c r="E862" s="157" t="s">
        <v>764</v>
      </c>
      <c r="F862" s="58" t="s">
        <v>170</v>
      </c>
      <c r="G862" s="81">
        <v>132.41999999999999</v>
      </c>
      <c r="H862" s="81">
        <v>65</v>
      </c>
      <c r="I862" s="81">
        <v>18.2</v>
      </c>
      <c r="J862" s="81">
        <v>18.317</v>
      </c>
      <c r="K862" s="81">
        <v>0</v>
      </c>
      <c r="L862" s="81">
        <v>0</v>
      </c>
      <c r="M862" s="81">
        <v>21.2</v>
      </c>
      <c r="N862" s="81">
        <v>9.7029999999999994</v>
      </c>
      <c r="O862" s="159">
        <v>23.337109198006345</v>
      </c>
      <c r="P862" s="160">
        <v>28</v>
      </c>
    </row>
    <row r="863" spans="1:16" s="69" customFormat="1" ht="56.25">
      <c r="A863" s="58">
        <f t="shared" si="154"/>
        <v>802</v>
      </c>
      <c r="B863" s="58">
        <f>B864+1</f>
        <v>14</v>
      </c>
      <c r="C863" s="80">
        <v>1946</v>
      </c>
      <c r="D863" s="59" t="s">
        <v>840</v>
      </c>
      <c r="E863" s="157" t="s">
        <v>764</v>
      </c>
      <c r="F863" s="58" t="s">
        <v>841</v>
      </c>
      <c r="G863" s="81">
        <v>141.72300000000001</v>
      </c>
      <c r="H863" s="81">
        <v>67.861000000000004</v>
      </c>
      <c r="I863" s="81">
        <v>25.431000000000001</v>
      </c>
      <c r="J863" s="81">
        <v>0</v>
      </c>
      <c r="K863" s="81">
        <v>25.431000000000001</v>
      </c>
      <c r="L863" s="81">
        <v>5</v>
      </c>
      <c r="M863" s="81">
        <v>8.3249999999999993</v>
      </c>
      <c r="N863" s="81">
        <v>9.6750000000000007</v>
      </c>
      <c r="O863" s="159">
        <v>16.228840766848005</v>
      </c>
      <c r="P863" s="160">
        <v>27</v>
      </c>
    </row>
    <row r="864" spans="1:16" s="69" customFormat="1" ht="81" customHeight="1">
      <c r="A864" s="58">
        <f t="shared" si="154"/>
        <v>803</v>
      </c>
      <c r="B864" s="58">
        <f>B862+1</f>
        <v>13</v>
      </c>
      <c r="C864" s="80">
        <v>2158</v>
      </c>
      <c r="D864" s="59" t="s">
        <v>839</v>
      </c>
      <c r="E864" s="157" t="s">
        <v>764</v>
      </c>
      <c r="F864" s="58" t="s">
        <v>178</v>
      </c>
      <c r="G864" s="81">
        <v>470</v>
      </c>
      <c r="H864" s="81">
        <v>200</v>
      </c>
      <c r="I864" s="81">
        <v>175.5</v>
      </c>
      <c r="J864" s="81">
        <v>0</v>
      </c>
      <c r="K864" s="81">
        <v>0</v>
      </c>
      <c r="L864" s="81">
        <v>0</v>
      </c>
      <c r="M864" s="81">
        <v>94.5</v>
      </c>
      <c r="N864" s="81">
        <v>0</v>
      </c>
      <c r="O864" s="159">
        <v>20.106382978723406</v>
      </c>
      <c r="P864" s="160">
        <v>27.333333333333332</v>
      </c>
    </row>
    <row r="865" spans="1:16" s="79" customFormat="1" ht="40.5" customHeight="1">
      <c r="A865" s="58">
        <f t="shared" si="154"/>
        <v>804</v>
      </c>
      <c r="B865" s="58">
        <f>B863+1</f>
        <v>15</v>
      </c>
      <c r="C865" s="58">
        <v>1147</v>
      </c>
      <c r="D865" s="59" t="s">
        <v>1034</v>
      </c>
      <c r="E865" s="157" t="s">
        <v>876</v>
      </c>
      <c r="F865" s="58" t="s">
        <v>1035</v>
      </c>
      <c r="G865" s="60">
        <v>153.809</v>
      </c>
      <c r="H865" s="60">
        <v>76</v>
      </c>
      <c r="I865" s="60">
        <v>21.5</v>
      </c>
      <c r="J865" s="60">
        <v>21.908999999999999</v>
      </c>
      <c r="K865" s="60">
        <v>0</v>
      </c>
      <c r="L865" s="60">
        <v>0</v>
      </c>
      <c r="M865" s="60">
        <v>23.4</v>
      </c>
      <c r="N865" s="60">
        <v>11</v>
      </c>
      <c r="O865" s="61">
        <v>22.365401244400523</v>
      </c>
      <c r="P865" s="162">
        <v>28.666666666666668</v>
      </c>
    </row>
    <row r="866" spans="1:16" s="79" customFormat="1" ht="37.5">
      <c r="A866" s="58">
        <f t="shared" si="154"/>
        <v>805</v>
      </c>
      <c r="B866" s="58">
        <f>B865+1</f>
        <v>16</v>
      </c>
      <c r="C866" s="58">
        <v>1363</v>
      </c>
      <c r="D866" s="59" t="s">
        <v>1036</v>
      </c>
      <c r="E866" s="157" t="s">
        <v>876</v>
      </c>
      <c r="F866" s="161" t="s">
        <v>170</v>
      </c>
      <c r="G866" s="60">
        <v>84.546999999999997</v>
      </c>
      <c r="H866" s="60">
        <v>41</v>
      </c>
      <c r="I866" s="60">
        <v>10.4</v>
      </c>
      <c r="J866" s="60">
        <v>11.022</v>
      </c>
      <c r="K866" s="60">
        <v>0</v>
      </c>
      <c r="L866" s="60">
        <v>0</v>
      </c>
      <c r="M866" s="60">
        <v>16.064</v>
      </c>
      <c r="N866" s="60">
        <v>6.0609999999999999</v>
      </c>
      <c r="O866" s="61">
        <v>26.168876482903002</v>
      </c>
      <c r="P866" s="162">
        <v>27.666666666666668</v>
      </c>
    </row>
    <row r="867" spans="1:16" s="82" customFormat="1" ht="78" customHeight="1">
      <c r="A867" s="58">
        <f t="shared" si="154"/>
        <v>806</v>
      </c>
      <c r="B867" s="58">
        <f>B866+1</f>
        <v>17</v>
      </c>
      <c r="C867" s="80">
        <v>535</v>
      </c>
      <c r="D867" s="163" t="s">
        <v>1329</v>
      </c>
      <c r="E867" s="157" t="s">
        <v>1100</v>
      </c>
      <c r="F867" s="58" t="s">
        <v>177</v>
      </c>
      <c r="G867" s="81">
        <v>30</v>
      </c>
      <c r="H867" s="81">
        <v>14</v>
      </c>
      <c r="I867" s="81">
        <v>5</v>
      </c>
      <c r="J867" s="81">
        <v>3.4420000000000002</v>
      </c>
      <c r="K867" s="81">
        <v>0</v>
      </c>
      <c r="L867" s="81">
        <v>6</v>
      </c>
      <c r="M867" s="81">
        <v>1</v>
      </c>
      <c r="N867" s="81">
        <v>0.55800000000000005</v>
      </c>
      <c r="O867" s="159">
        <v>25.193333333333335</v>
      </c>
      <c r="P867" s="160">
        <v>28.333333333333332</v>
      </c>
    </row>
    <row r="868" spans="1:16" s="82" customFormat="1" ht="49.5" customHeight="1">
      <c r="A868" s="58">
        <f t="shared" si="154"/>
        <v>807</v>
      </c>
      <c r="B868" s="58">
        <f>B867+1</f>
        <v>18</v>
      </c>
      <c r="C868" s="80">
        <v>916</v>
      </c>
      <c r="D868" s="163" t="s">
        <v>1330</v>
      </c>
      <c r="E868" s="157" t="s">
        <v>1100</v>
      </c>
      <c r="F868" s="58" t="s">
        <v>1331</v>
      </c>
      <c r="G868" s="81">
        <v>49.94</v>
      </c>
      <c r="H868" s="81">
        <v>24.97</v>
      </c>
      <c r="I868" s="81">
        <v>0</v>
      </c>
      <c r="J868" s="81">
        <v>0</v>
      </c>
      <c r="K868" s="81">
        <v>0</v>
      </c>
      <c r="L868" s="81">
        <v>24.97</v>
      </c>
      <c r="M868" s="81">
        <v>0</v>
      </c>
      <c r="N868" s="81">
        <v>0</v>
      </c>
      <c r="O868" s="159">
        <v>50</v>
      </c>
      <c r="P868" s="160">
        <v>30.333333333333332</v>
      </c>
    </row>
    <row r="869" spans="1:16" s="82" customFormat="1" ht="59.25" customHeight="1">
      <c r="A869" s="58">
        <f t="shared" si="154"/>
        <v>808</v>
      </c>
      <c r="B869" s="58">
        <f>B868+1</f>
        <v>19</v>
      </c>
      <c r="C869" s="80">
        <v>2149</v>
      </c>
      <c r="D869" s="163" t="s">
        <v>1332</v>
      </c>
      <c r="E869" s="157" t="s">
        <v>1100</v>
      </c>
      <c r="F869" s="58" t="s">
        <v>1333</v>
      </c>
      <c r="G869" s="81">
        <v>79.2</v>
      </c>
      <c r="H869" s="81">
        <v>39.200000000000003</v>
      </c>
      <c r="I869" s="81">
        <v>10</v>
      </c>
      <c r="J869" s="81">
        <v>5</v>
      </c>
      <c r="K869" s="81">
        <v>0</v>
      </c>
      <c r="L869" s="81">
        <v>25</v>
      </c>
      <c r="M869" s="81">
        <v>0</v>
      </c>
      <c r="N869" s="81">
        <v>0</v>
      </c>
      <c r="O869" s="159">
        <v>31.565656565656564</v>
      </c>
      <c r="P869" s="160">
        <v>29.666666666666668</v>
      </c>
    </row>
    <row r="870" spans="1:16" s="82" customFormat="1" ht="56.25">
      <c r="A870" s="58">
        <f t="shared" si="154"/>
        <v>809</v>
      </c>
      <c r="B870" s="58">
        <f>B869+1</f>
        <v>20</v>
      </c>
      <c r="C870" s="80">
        <v>2444</v>
      </c>
      <c r="D870" s="163" t="s">
        <v>1334</v>
      </c>
      <c r="E870" s="157" t="s">
        <v>1100</v>
      </c>
      <c r="F870" s="58" t="s">
        <v>1333</v>
      </c>
      <c r="G870" s="81">
        <v>492.02300000000002</v>
      </c>
      <c r="H870" s="81">
        <v>200</v>
      </c>
      <c r="I870" s="81">
        <v>120</v>
      </c>
      <c r="J870" s="81">
        <v>73</v>
      </c>
      <c r="K870" s="81">
        <v>0</v>
      </c>
      <c r="L870" s="81">
        <v>20</v>
      </c>
      <c r="M870" s="81">
        <v>66</v>
      </c>
      <c r="N870" s="81">
        <v>13.023</v>
      </c>
      <c r="O870" s="159">
        <v>20.125685181383794</v>
      </c>
      <c r="P870" s="160">
        <v>29.666666666666668</v>
      </c>
    </row>
    <row r="871" spans="1:16" s="19" customFormat="1" ht="20.25">
      <c r="A871" s="65"/>
      <c r="B871" s="67">
        <v>9</v>
      </c>
      <c r="C871" s="68"/>
      <c r="D871" s="20" t="s">
        <v>472</v>
      </c>
      <c r="E871" s="89"/>
      <c r="F871" s="18"/>
      <c r="G871" s="28">
        <f>SUM(G872:G880)</f>
        <v>1643.8600000000001</v>
      </c>
      <c r="H871" s="28">
        <f t="shared" ref="H871:N871" si="156">SUM(H872:H880)</f>
        <v>821.048</v>
      </c>
      <c r="I871" s="28">
        <f t="shared" si="156"/>
        <v>0</v>
      </c>
      <c r="J871" s="28">
        <f t="shared" si="156"/>
        <v>0</v>
      </c>
      <c r="K871" s="28">
        <f t="shared" si="156"/>
        <v>470.952</v>
      </c>
      <c r="L871" s="28">
        <f t="shared" si="156"/>
        <v>101.095</v>
      </c>
      <c r="M871" s="28">
        <f t="shared" si="156"/>
        <v>111.30200000000001</v>
      </c>
      <c r="N871" s="28">
        <f t="shared" si="156"/>
        <v>139.46299999999999</v>
      </c>
      <c r="O871" s="36"/>
      <c r="P871" s="36"/>
    </row>
    <row r="872" spans="1:16" s="82" customFormat="1" ht="59.25" customHeight="1">
      <c r="A872" s="58">
        <f>A870+1</f>
        <v>810</v>
      </c>
      <c r="B872" s="58">
        <v>1</v>
      </c>
      <c r="C872" s="80">
        <v>318</v>
      </c>
      <c r="D872" s="163" t="s">
        <v>171</v>
      </c>
      <c r="E872" s="157" t="s">
        <v>44</v>
      </c>
      <c r="F872" s="58" t="s">
        <v>172</v>
      </c>
      <c r="G872" s="81">
        <v>299.97000000000003</v>
      </c>
      <c r="H872" s="81">
        <v>149.98500000000001</v>
      </c>
      <c r="I872" s="81">
        <v>0</v>
      </c>
      <c r="J872" s="81">
        <v>0</v>
      </c>
      <c r="K872" s="81">
        <v>86.984999999999999</v>
      </c>
      <c r="L872" s="81">
        <v>15.904999999999999</v>
      </c>
      <c r="M872" s="81">
        <v>17</v>
      </c>
      <c r="N872" s="81">
        <v>30.094999999999999</v>
      </c>
      <c r="O872" s="159">
        <v>21.002100210020998</v>
      </c>
      <c r="P872" s="160">
        <v>32.666666666666671</v>
      </c>
    </row>
    <row r="873" spans="1:16" s="82" customFormat="1" ht="79.5" customHeight="1">
      <c r="A873" s="58">
        <f>A872+1</f>
        <v>811</v>
      </c>
      <c r="B873" s="58">
        <f>B872+1</f>
        <v>2</v>
      </c>
      <c r="C873" s="80">
        <v>789</v>
      </c>
      <c r="D873" s="163" t="s">
        <v>474</v>
      </c>
      <c r="E873" s="157" t="s">
        <v>44</v>
      </c>
      <c r="F873" s="58" t="s">
        <v>178</v>
      </c>
      <c r="G873" s="81">
        <v>219.762</v>
      </c>
      <c r="H873" s="81">
        <v>109</v>
      </c>
      <c r="I873" s="81">
        <v>0</v>
      </c>
      <c r="J873" s="81">
        <v>0</v>
      </c>
      <c r="K873" s="81">
        <v>67.762</v>
      </c>
      <c r="L873" s="81">
        <v>0</v>
      </c>
      <c r="M873" s="81">
        <v>32.622</v>
      </c>
      <c r="N873" s="81">
        <v>10.378</v>
      </c>
      <c r="O873" s="159">
        <v>19.566622072969849</v>
      </c>
      <c r="P873" s="160">
        <v>31.333333333333332</v>
      </c>
    </row>
    <row r="874" spans="1:16" s="82" customFormat="1" ht="59.25" customHeight="1">
      <c r="A874" s="58">
        <f>A873+1</f>
        <v>812</v>
      </c>
      <c r="B874" s="58">
        <f>B873+1</f>
        <v>3</v>
      </c>
      <c r="C874" s="80">
        <v>1581</v>
      </c>
      <c r="D874" s="163" t="s">
        <v>477</v>
      </c>
      <c r="E874" s="157" t="s">
        <v>44</v>
      </c>
      <c r="F874" s="58" t="s">
        <v>476</v>
      </c>
      <c r="G874" s="81">
        <v>159.465</v>
      </c>
      <c r="H874" s="81">
        <v>79.731999999999999</v>
      </c>
      <c r="I874" s="81">
        <v>0</v>
      </c>
      <c r="J874" s="81">
        <v>0</v>
      </c>
      <c r="K874" s="81">
        <v>45.715000000000003</v>
      </c>
      <c r="L874" s="81">
        <v>0</v>
      </c>
      <c r="M874" s="81">
        <v>19</v>
      </c>
      <c r="N874" s="81">
        <v>15.018000000000001</v>
      </c>
      <c r="O874" s="159">
        <v>21.332580817107203</v>
      </c>
      <c r="P874" s="160">
        <v>30</v>
      </c>
    </row>
    <row r="875" spans="1:16" s="82" customFormat="1" ht="37.5">
      <c r="A875" s="58">
        <f t="shared" ref="A875:A880" si="157">A874+1</f>
        <v>813</v>
      </c>
      <c r="B875" s="58">
        <f t="shared" ref="B875:B880" si="158">B874+1</f>
        <v>4</v>
      </c>
      <c r="C875" s="80">
        <v>1849</v>
      </c>
      <c r="D875" s="163" t="s">
        <v>475</v>
      </c>
      <c r="E875" s="157" t="s">
        <v>44</v>
      </c>
      <c r="F875" s="58" t="s">
        <v>476</v>
      </c>
      <c r="G875" s="81">
        <v>36.9</v>
      </c>
      <c r="H875" s="81">
        <v>18.45</v>
      </c>
      <c r="I875" s="81">
        <v>0</v>
      </c>
      <c r="J875" s="81">
        <v>0</v>
      </c>
      <c r="K875" s="81">
        <v>9.4499999999999993</v>
      </c>
      <c r="L875" s="81">
        <v>4</v>
      </c>
      <c r="M875" s="81">
        <v>5</v>
      </c>
      <c r="N875" s="81">
        <v>0</v>
      </c>
      <c r="O875" s="159">
        <v>24.390243902439028</v>
      </c>
      <c r="P875" s="160">
        <v>31.333333333333332</v>
      </c>
    </row>
    <row r="876" spans="1:16" s="82" customFormat="1" ht="59.25" customHeight="1">
      <c r="A876" s="58">
        <f t="shared" si="157"/>
        <v>814</v>
      </c>
      <c r="B876" s="58">
        <f t="shared" si="158"/>
        <v>5</v>
      </c>
      <c r="C876" s="80">
        <v>360</v>
      </c>
      <c r="D876" s="163" t="s">
        <v>1037</v>
      </c>
      <c r="E876" s="157" t="s">
        <v>876</v>
      </c>
      <c r="F876" s="58" t="s">
        <v>1038</v>
      </c>
      <c r="G876" s="81">
        <v>137.39500000000001</v>
      </c>
      <c r="H876" s="81">
        <v>68.697000000000003</v>
      </c>
      <c r="I876" s="81">
        <v>0</v>
      </c>
      <c r="J876" s="81">
        <v>0</v>
      </c>
      <c r="K876" s="81">
        <v>34.323</v>
      </c>
      <c r="L876" s="81">
        <v>17.190000000000001</v>
      </c>
      <c r="M876" s="81">
        <v>0</v>
      </c>
      <c r="N876" s="81">
        <v>17.184999999999999</v>
      </c>
      <c r="O876" s="159">
        <v>25.019105498744494</v>
      </c>
      <c r="P876" s="160">
        <v>30.666666666666668</v>
      </c>
    </row>
    <row r="877" spans="1:16" s="82" customFormat="1" ht="81" customHeight="1">
      <c r="A877" s="58">
        <f t="shared" si="157"/>
        <v>815</v>
      </c>
      <c r="B877" s="58">
        <f t="shared" si="158"/>
        <v>6</v>
      </c>
      <c r="C877" s="80">
        <v>932</v>
      </c>
      <c r="D877" s="163" t="s">
        <v>1042</v>
      </c>
      <c r="E877" s="157" t="s">
        <v>876</v>
      </c>
      <c r="F877" s="58" t="s">
        <v>1038</v>
      </c>
      <c r="G877" s="81">
        <v>137.69999999999999</v>
      </c>
      <c r="H877" s="81">
        <v>68.849999999999994</v>
      </c>
      <c r="I877" s="81">
        <v>0</v>
      </c>
      <c r="J877" s="81">
        <v>0</v>
      </c>
      <c r="K877" s="81">
        <v>39.93</v>
      </c>
      <c r="L877" s="81">
        <v>20</v>
      </c>
      <c r="M877" s="81">
        <v>8.92</v>
      </c>
      <c r="N877" s="81">
        <v>0</v>
      </c>
      <c r="O877" s="159">
        <v>21.002178649237475</v>
      </c>
      <c r="P877" s="160">
        <v>29</v>
      </c>
    </row>
    <row r="878" spans="1:16" s="82" customFormat="1" ht="59.25" customHeight="1">
      <c r="A878" s="58">
        <f t="shared" si="157"/>
        <v>816</v>
      </c>
      <c r="B878" s="58">
        <f t="shared" si="158"/>
        <v>7</v>
      </c>
      <c r="C878" s="80">
        <v>1064</v>
      </c>
      <c r="D878" s="163" t="s">
        <v>1043</v>
      </c>
      <c r="E878" s="157" t="s">
        <v>876</v>
      </c>
      <c r="F878" s="58" t="s">
        <v>1038</v>
      </c>
      <c r="G878" s="81">
        <v>174.77799999999999</v>
      </c>
      <c r="H878" s="81">
        <v>87.388999999999996</v>
      </c>
      <c r="I878" s="81">
        <v>0</v>
      </c>
      <c r="J878" s="81">
        <v>0</v>
      </c>
      <c r="K878" s="81">
        <v>46.847000000000001</v>
      </c>
      <c r="L878" s="81">
        <v>20</v>
      </c>
      <c r="M878" s="81">
        <v>3</v>
      </c>
      <c r="N878" s="81">
        <v>17.542000000000002</v>
      </c>
      <c r="O878" s="159">
        <v>23.196283285081648</v>
      </c>
      <c r="P878" s="160">
        <v>27.666666666666668</v>
      </c>
    </row>
    <row r="879" spans="1:16" s="82" customFormat="1" ht="84.75" customHeight="1">
      <c r="A879" s="58">
        <f t="shared" si="157"/>
        <v>817</v>
      </c>
      <c r="B879" s="58">
        <f t="shared" si="158"/>
        <v>8</v>
      </c>
      <c r="C879" s="80">
        <v>2467</v>
      </c>
      <c r="D879" s="163" t="s">
        <v>1041</v>
      </c>
      <c r="E879" s="157" t="s">
        <v>876</v>
      </c>
      <c r="F879" s="58" t="s">
        <v>178</v>
      </c>
      <c r="G879" s="81">
        <v>185.26599999999999</v>
      </c>
      <c r="H879" s="81">
        <v>92.632999999999996</v>
      </c>
      <c r="I879" s="81">
        <v>0</v>
      </c>
      <c r="J879" s="81">
        <v>0</v>
      </c>
      <c r="K879" s="81">
        <v>55.372999999999998</v>
      </c>
      <c r="L879" s="81">
        <v>0</v>
      </c>
      <c r="M879" s="81">
        <v>18.760000000000002</v>
      </c>
      <c r="N879" s="81">
        <v>18.5</v>
      </c>
      <c r="O879" s="159">
        <v>20.111623287597297</v>
      </c>
      <c r="P879" s="160">
        <v>29.333333333333332</v>
      </c>
    </row>
    <row r="880" spans="1:16" s="82" customFormat="1" ht="59.25" customHeight="1">
      <c r="A880" s="58">
        <f t="shared" si="157"/>
        <v>818</v>
      </c>
      <c r="B880" s="58">
        <f t="shared" si="158"/>
        <v>9</v>
      </c>
      <c r="C880" s="80">
        <v>2511</v>
      </c>
      <c r="D880" s="163" t="s">
        <v>1039</v>
      </c>
      <c r="E880" s="157" t="s">
        <v>876</v>
      </c>
      <c r="F880" s="58" t="s">
        <v>1040</v>
      </c>
      <c r="G880" s="81">
        <v>292.62400000000002</v>
      </c>
      <c r="H880" s="81">
        <v>146.31200000000001</v>
      </c>
      <c r="I880" s="81">
        <v>0</v>
      </c>
      <c r="J880" s="81">
        <v>0</v>
      </c>
      <c r="K880" s="81">
        <v>84.566999999999993</v>
      </c>
      <c r="L880" s="81">
        <v>24</v>
      </c>
      <c r="M880" s="81">
        <v>7</v>
      </c>
      <c r="N880" s="81">
        <v>30.745000000000001</v>
      </c>
      <c r="O880" s="159">
        <v>21.10045655858713</v>
      </c>
      <c r="P880" s="160">
        <v>30</v>
      </c>
    </row>
    <row r="881" spans="1:16" s="19" customFormat="1" ht="20.25">
      <c r="A881" s="16"/>
      <c r="B881" s="27">
        <v>9</v>
      </c>
      <c r="C881" s="17"/>
      <c r="D881" s="20" t="s">
        <v>473</v>
      </c>
      <c r="E881" s="89"/>
      <c r="F881" s="18"/>
      <c r="G881" s="28">
        <f>SUM(G882:G890)</f>
        <v>1152.5999999999999</v>
      </c>
      <c r="H881" s="28">
        <f t="shared" ref="H881:N881" si="159">SUM(H882:H890)</f>
        <v>572.529</v>
      </c>
      <c r="I881" s="28">
        <f t="shared" si="159"/>
        <v>84.995000000000005</v>
      </c>
      <c r="J881" s="28">
        <f t="shared" si="159"/>
        <v>0</v>
      </c>
      <c r="K881" s="28">
        <f t="shared" si="159"/>
        <v>253.01600000000002</v>
      </c>
      <c r="L881" s="28">
        <f t="shared" si="159"/>
        <v>86.8</v>
      </c>
      <c r="M881" s="28">
        <f t="shared" si="159"/>
        <v>96.210000000000008</v>
      </c>
      <c r="N881" s="28">
        <f t="shared" si="159"/>
        <v>59.050000000000004</v>
      </c>
      <c r="O881" s="36"/>
      <c r="P881" s="36"/>
    </row>
    <row r="882" spans="1:16" s="82" customFormat="1" ht="59.25" customHeight="1">
      <c r="A882" s="58">
        <f>A880+1</f>
        <v>819</v>
      </c>
      <c r="B882" s="58">
        <v>1</v>
      </c>
      <c r="C882" s="80">
        <v>303</v>
      </c>
      <c r="D882" s="163" t="s">
        <v>482</v>
      </c>
      <c r="E882" s="157" t="s">
        <v>44</v>
      </c>
      <c r="F882" s="58" t="s">
        <v>483</v>
      </c>
      <c r="G882" s="81">
        <v>49.91</v>
      </c>
      <c r="H882" s="81">
        <v>24.94</v>
      </c>
      <c r="I882" s="81">
        <v>0</v>
      </c>
      <c r="J882" s="81">
        <v>0</v>
      </c>
      <c r="K882" s="81">
        <v>14.97</v>
      </c>
      <c r="L882" s="81">
        <v>0</v>
      </c>
      <c r="M882" s="81">
        <v>10</v>
      </c>
      <c r="N882" s="81">
        <v>0</v>
      </c>
      <c r="O882" s="159">
        <v>20.036064916850332</v>
      </c>
      <c r="P882" s="160">
        <v>29</v>
      </c>
    </row>
    <row r="883" spans="1:16" s="82" customFormat="1" ht="59.25" customHeight="1">
      <c r="A883" s="58">
        <f t="shared" ref="A883:B890" si="160">A882+1</f>
        <v>820</v>
      </c>
      <c r="B883" s="58">
        <f t="shared" si="160"/>
        <v>2</v>
      </c>
      <c r="C883" s="80">
        <v>555</v>
      </c>
      <c r="D883" s="163" t="s">
        <v>484</v>
      </c>
      <c r="E883" s="157" t="s">
        <v>44</v>
      </c>
      <c r="F883" s="58" t="s">
        <v>483</v>
      </c>
      <c r="G883" s="81">
        <v>60.02</v>
      </c>
      <c r="H883" s="81">
        <v>29.997</v>
      </c>
      <c r="I883" s="81">
        <v>0</v>
      </c>
      <c r="J883" s="81">
        <v>0</v>
      </c>
      <c r="K883" s="81">
        <v>16</v>
      </c>
      <c r="L883" s="81">
        <v>0</v>
      </c>
      <c r="M883" s="81">
        <v>8</v>
      </c>
      <c r="N883" s="81">
        <v>6.0229999999999997</v>
      </c>
      <c r="O883" s="159">
        <v>23.363878707097633</v>
      </c>
      <c r="P883" s="160">
        <v>29</v>
      </c>
    </row>
    <row r="884" spans="1:16" s="82" customFormat="1" ht="59.25" customHeight="1">
      <c r="A884" s="58">
        <f t="shared" si="160"/>
        <v>821</v>
      </c>
      <c r="B884" s="58">
        <f t="shared" si="160"/>
        <v>3</v>
      </c>
      <c r="C884" s="80">
        <v>573</v>
      </c>
      <c r="D884" s="163" t="s">
        <v>480</v>
      </c>
      <c r="E884" s="157" t="s">
        <v>44</v>
      </c>
      <c r="F884" s="58" t="s">
        <v>175</v>
      </c>
      <c r="G884" s="81">
        <v>136.68</v>
      </c>
      <c r="H884" s="81">
        <v>66.972999999999999</v>
      </c>
      <c r="I884" s="81">
        <v>0</v>
      </c>
      <c r="J884" s="81">
        <v>0</v>
      </c>
      <c r="K884" s="81">
        <v>38.408000000000001</v>
      </c>
      <c r="L884" s="81">
        <v>0</v>
      </c>
      <c r="M884" s="81">
        <v>15.7</v>
      </c>
      <c r="N884" s="81">
        <v>15.599</v>
      </c>
      <c r="O884" s="159">
        <v>22.899473222124669</v>
      </c>
      <c r="P884" s="160">
        <v>29.333333333333332</v>
      </c>
    </row>
    <row r="885" spans="1:16" s="82" customFormat="1" ht="59.25" customHeight="1">
      <c r="A885" s="58">
        <f t="shared" si="160"/>
        <v>822</v>
      </c>
      <c r="B885" s="58">
        <f t="shared" si="160"/>
        <v>4</v>
      </c>
      <c r="C885" s="80">
        <v>1420</v>
      </c>
      <c r="D885" s="163" t="s">
        <v>478</v>
      </c>
      <c r="E885" s="157" t="s">
        <v>44</v>
      </c>
      <c r="F885" s="58" t="s">
        <v>479</v>
      </c>
      <c r="G885" s="81">
        <v>220.27199999999999</v>
      </c>
      <c r="H885" s="81">
        <v>108</v>
      </c>
      <c r="I885" s="81">
        <v>0</v>
      </c>
      <c r="J885" s="81">
        <v>0</v>
      </c>
      <c r="K885" s="81">
        <v>67.953000000000003</v>
      </c>
      <c r="L885" s="81">
        <v>15</v>
      </c>
      <c r="M885" s="81">
        <v>7.21</v>
      </c>
      <c r="N885" s="81">
        <v>22.109000000000002</v>
      </c>
      <c r="O885" s="159">
        <v>20.120124210067555</v>
      </c>
      <c r="P885" s="160">
        <v>30</v>
      </c>
    </row>
    <row r="886" spans="1:16" s="82" customFormat="1" ht="59.25" customHeight="1">
      <c r="A886" s="58">
        <f t="shared" si="160"/>
        <v>823</v>
      </c>
      <c r="B886" s="58">
        <f t="shared" si="160"/>
        <v>5</v>
      </c>
      <c r="C886" s="80">
        <v>2176</v>
      </c>
      <c r="D886" s="163" t="s">
        <v>481</v>
      </c>
      <c r="E886" s="157" t="s">
        <v>44</v>
      </c>
      <c r="F886" s="58" t="s">
        <v>179</v>
      </c>
      <c r="G886" s="81">
        <v>52.04</v>
      </c>
      <c r="H886" s="81">
        <v>26.02</v>
      </c>
      <c r="I886" s="81">
        <v>0</v>
      </c>
      <c r="J886" s="81">
        <v>0</v>
      </c>
      <c r="K886" s="81">
        <v>13.02</v>
      </c>
      <c r="L886" s="81">
        <v>7.8</v>
      </c>
      <c r="M886" s="81">
        <v>5.2</v>
      </c>
      <c r="N886" s="81">
        <v>0</v>
      </c>
      <c r="O886" s="159">
        <v>24.980784012298233</v>
      </c>
      <c r="P886" s="160">
        <v>29.333333333333332</v>
      </c>
    </row>
    <row r="887" spans="1:16" s="82" customFormat="1" ht="59.25" customHeight="1">
      <c r="A887" s="58">
        <f t="shared" ref="A887:B887" si="161">A886+1</f>
        <v>824</v>
      </c>
      <c r="B887" s="58">
        <f t="shared" si="161"/>
        <v>6</v>
      </c>
      <c r="C887" s="58">
        <v>1013</v>
      </c>
      <c r="D887" s="59" t="s">
        <v>1722</v>
      </c>
      <c r="E887" s="157" t="s">
        <v>876</v>
      </c>
      <c r="F887" s="58" t="s">
        <v>1723</v>
      </c>
      <c r="G887" s="60">
        <v>290.62799999999999</v>
      </c>
      <c r="H887" s="60">
        <v>145.31399999999999</v>
      </c>
      <c r="I887" s="60">
        <v>84.995000000000005</v>
      </c>
      <c r="J887" s="60">
        <v>0</v>
      </c>
      <c r="K887" s="60">
        <v>0</v>
      </c>
      <c r="L887" s="60">
        <v>35</v>
      </c>
      <c r="M887" s="60">
        <v>10</v>
      </c>
      <c r="N887" s="60">
        <v>15.319000000000001</v>
      </c>
      <c r="O887" s="61">
        <f t="shared" ref="O887" si="162">(N887+M887+L887)/G887*100</f>
        <v>20.754710489010009</v>
      </c>
      <c r="P887" s="160">
        <v>25.667000000000002</v>
      </c>
    </row>
    <row r="888" spans="1:16" s="82" customFormat="1" ht="59.25" customHeight="1">
      <c r="A888" s="58">
        <f t="shared" ref="A888:B888" si="163">A887+1</f>
        <v>825</v>
      </c>
      <c r="B888" s="58">
        <f t="shared" si="163"/>
        <v>7</v>
      </c>
      <c r="C888" s="80">
        <v>764</v>
      </c>
      <c r="D888" s="163" t="s">
        <v>1335</v>
      </c>
      <c r="E888" s="157" t="s">
        <v>1100</v>
      </c>
      <c r="F888" s="58" t="s">
        <v>1336</v>
      </c>
      <c r="G888" s="81">
        <v>119.29</v>
      </c>
      <c r="H888" s="81">
        <v>59.645000000000003</v>
      </c>
      <c r="I888" s="81">
        <v>0</v>
      </c>
      <c r="J888" s="81">
        <v>0</v>
      </c>
      <c r="K888" s="81">
        <v>35.645000000000003</v>
      </c>
      <c r="L888" s="81">
        <v>0</v>
      </c>
      <c r="M888" s="81">
        <v>24</v>
      </c>
      <c r="N888" s="81">
        <v>0</v>
      </c>
      <c r="O888" s="159">
        <v>20.119037639366251</v>
      </c>
      <c r="P888" s="160">
        <v>29.333333333333332</v>
      </c>
    </row>
    <row r="889" spans="1:16" s="82" customFormat="1" ht="59.25" customHeight="1">
      <c r="A889" s="58">
        <f t="shared" si="160"/>
        <v>826</v>
      </c>
      <c r="B889" s="58">
        <f t="shared" si="160"/>
        <v>8</v>
      </c>
      <c r="C889" s="80">
        <v>1070</v>
      </c>
      <c r="D889" s="163" t="s">
        <v>1337</v>
      </c>
      <c r="E889" s="157" t="s">
        <v>1100</v>
      </c>
      <c r="F889" s="58" t="s">
        <v>1338</v>
      </c>
      <c r="G889" s="81">
        <v>118.48</v>
      </c>
      <c r="H889" s="81">
        <v>59</v>
      </c>
      <c r="I889" s="81">
        <v>0</v>
      </c>
      <c r="J889" s="81">
        <v>0</v>
      </c>
      <c r="K889" s="81">
        <v>35.479999999999997</v>
      </c>
      <c r="L889" s="81">
        <v>24</v>
      </c>
      <c r="M889" s="81">
        <v>0</v>
      </c>
      <c r="N889" s="81">
        <v>0</v>
      </c>
      <c r="O889" s="159">
        <v>20.256583389601619</v>
      </c>
      <c r="P889" s="160">
        <v>30.333333333333332</v>
      </c>
    </row>
    <row r="890" spans="1:16" s="82" customFormat="1" ht="59.25" customHeight="1">
      <c r="A890" s="58">
        <f t="shared" si="160"/>
        <v>827</v>
      </c>
      <c r="B890" s="58">
        <f t="shared" si="160"/>
        <v>9</v>
      </c>
      <c r="C890" s="80">
        <v>1723</v>
      </c>
      <c r="D890" s="163" t="s">
        <v>1339</v>
      </c>
      <c r="E890" s="157" t="s">
        <v>1100</v>
      </c>
      <c r="F890" s="58" t="s">
        <v>1340</v>
      </c>
      <c r="G890" s="81">
        <v>105.28</v>
      </c>
      <c r="H890" s="81">
        <v>52.64</v>
      </c>
      <c r="I890" s="81">
        <v>0</v>
      </c>
      <c r="J890" s="81">
        <v>0</v>
      </c>
      <c r="K890" s="81">
        <v>31.54</v>
      </c>
      <c r="L890" s="81">
        <v>5</v>
      </c>
      <c r="M890" s="81">
        <v>16.100000000000001</v>
      </c>
      <c r="N890" s="81">
        <v>0</v>
      </c>
      <c r="O890" s="159">
        <v>20.04179331306991</v>
      </c>
      <c r="P890" s="160">
        <v>28.333333333333332</v>
      </c>
    </row>
    <row r="891" spans="1:16" s="11" customFormat="1" ht="20.25">
      <c r="A891" s="10"/>
      <c r="B891" s="13">
        <f>B892+B920+B917+B928+B932+B938+B943+B953+B965+B975</f>
        <v>73</v>
      </c>
      <c r="C891" s="5"/>
      <c r="D891" s="9" t="s">
        <v>22</v>
      </c>
      <c r="E891" s="87"/>
      <c r="F891" s="5"/>
      <c r="G891" s="12">
        <f t="shared" ref="G891:N891" si="164">G892+G917+G920+G928+G932+G938+G943+G953+G965+G975+G960</f>
        <v>20762.091</v>
      </c>
      <c r="H891" s="12">
        <f t="shared" si="164"/>
        <v>9881.3110000000015</v>
      </c>
      <c r="I891" s="12">
        <f t="shared" si="164"/>
        <v>210.52100000000002</v>
      </c>
      <c r="J891" s="12">
        <f t="shared" si="164"/>
        <v>1152.1480000000001</v>
      </c>
      <c r="K891" s="12">
        <f t="shared" si="164"/>
        <v>5256.366</v>
      </c>
      <c r="L891" s="12">
        <f t="shared" si="164"/>
        <v>2731.2340000000004</v>
      </c>
      <c r="M891" s="12">
        <f t="shared" si="164"/>
        <v>1127.8689999999999</v>
      </c>
      <c r="N891" s="12">
        <f t="shared" si="164"/>
        <v>402.642</v>
      </c>
      <c r="O891" s="37"/>
      <c r="P891" s="37"/>
    </row>
    <row r="892" spans="1:16" s="26" customFormat="1" ht="20.25">
      <c r="A892" s="21"/>
      <c r="B892" s="22">
        <v>24</v>
      </c>
      <c r="C892" s="23"/>
      <c r="D892" s="24" t="s">
        <v>80</v>
      </c>
      <c r="E892" s="88"/>
      <c r="F892" s="23"/>
      <c r="G892" s="30">
        <f>SUM(G893:G916)</f>
        <v>5069.3119999999999</v>
      </c>
      <c r="H892" s="30">
        <f t="shared" ref="H892:N892" si="165">SUM(H893:H916)</f>
        <v>2465.7350000000001</v>
      </c>
      <c r="I892" s="30">
        <f t="shared" si="165"/>
        <v>210.52100000000002</v>
      </c>
      <c r="J892" s="30">
        <f t="shared" si="165"/>
        <v>1152.1480000000001</v>
      </c>
      <c r="K892" s="30">
        <f t="shared" si="165"/>
        <v>0</v>
      </c>
      <c r="L892" s="30">
        <f t="shared" si="165"/>
        <v>723.32799999999997</v>
      </c>
      <c r="M892" s="30">
        <f t="shared" si="165"/>
        <v>371.96000000000004</v>
      </c>
      <c r="N892" s="30">
        <f t="shared" si="165"/>
        <v>145.62</v>
      </c>
      <c r="O892" s="38"/>
      <c r="P892" s="38"/>
    </row>
    <row r="893" spans="1:16" s="82" customFormat="1" ht="59.25" customHeight="1">
      <c r="A893" s="58">
        <f>A890+1</f>
        <v>828</v>
      </c>
      <c r="B893" s="58">
        <v>1</v>
      </c>
      <c r="C893" s="80">
        <v>1503</v>
      </c>
      <c r="D893" s="163" t="s">
        <v>485</v>
      </c>
      <c r="E893" s="157" t="s">
        <v>44</v>
      </c>
      <c r="F893" s="58" t="s">
        <v>153</v>
      </c>
      <c r="G893" s="81">
        <v>229.74799999999999</v>
      </c>
      <c r="H893" s="81">
        <v>114</v>
      </c>
      <c r="I893" s="81">
        <v>0</v>
      </c>
      <c r="J893" s="81">
        <v>60</v>
      </c>
      <c r="K893" s="81">
        <v>0</v>
      </c>
      <c r="L893" s="81">
        <v>40</v>
      </c>
      <c r="M893" s="81">
        <v>15.747999999999999</v>
      </c>
      <c r="N893" s="81">
        <v>0</v>
      </c>
      <c r="O893" s="159">
        <v>24.264846701603496</v>
      </c>
      <c r="P893" s="160">
        <v>32.5</v>
      </c>
    </row>
    <row r="894" spans="1:16" s="82" customFormat="1" ht="99" customHeight="1">
      <c r="A894" s="58">
        <f>A893+1</f>
        <v>829</v>
      </c>
      <c r="B894" s="58">
        <f>B893+1</f>
        <v>2</v>
      </c>
      <c r="C894" s="80">
        <v>1597</v>
      </c>
      <c r="D894" s="163" t="s">
        <v>486</v>
      </c>
      <c r="E894" s="157" t="s">
        <v>44</v>
      </c>
      <c r="F894" s="58" t="s">
        <v>487</v>
      </c>
      <c r="G894" s="81">
        <v>164.97</v>
      </c>
      <c r="H894" s="81">
        <v>82.484999999999999</v>
      </c>
      <c r="I894" s="81">
        <v>0</v>
      </c>
      <c r="J894" s="81">
        <v>30.9</v>
      </c>
      <c r="K894" s="81">
        <v>0</v>
      </c>
      <c r="L894" s="81">
        <v>40</v>
      </c>
      <c r="M894" s="81">
        <v>4.306</v>
      </c>
      <c r="N894" s="81">
        <v>7.2789999999999999</v>
      </c>
      <c r="O894" s="159">
        <v>31.269321694853609</v>
      </c>
      <c r="P894" s="160">
        <v>32.5</v>
      </c>
    </row>
    <row r="895" spans="1:16" s="82" customFormat="1" ht="43.5" customHeight="1">
      <c r="A895" s="58">
        <f>A894+1</f>
        <v>830</v>
      </c>
      <c r="B895" s="58">
        <f>B894+1</f>
        <v>3</v>
      </c>
      <c r="C895" s="80">
        <v>1668</v>
      </c>
      <c r="D895" s="163" t="s">
        <v>488</v>
      </c>
      <c r="E895" s="157" t="s">
        <v>44</v>
      </c>
      <c r="F895" s="58" t="s">
        <v>154</v>
      </c>
      <c r="G895" s="81">
        <v>48.43</v>
      </c>
      <c r="H895" s="81">
        <v>24.215</v>
      </c>
      <c r="I895" s="81">
        <v>0</v>
      </c>
      <c r="J895" s="81">
        <v>12.108000000000001</v>
      </c>
      <c r="K895" s="81">
        <v>0</v>
      </c>
      <c r="L895" s="81">
        <v>5</v>
      </c>
      <c r="M895" s="81">
        <v>7.1070000000000002</v>
      </c>
      <c r="N895" s="81">
        <v>0</v>
      </c>
      <c r="O895" s="159">
        <v>24.998967582077221</v>
      </c>
      <c r="P895" s="160">
        <v>31.833333333333332</v>
      </c>
    </row>
    <row r="896" spans="1:16" s="82" customFormat="1" ht="59.25" customHeight="1">
      <c r="A896" s="58">
        <f t="shared" ref="A896:A916" si="166">A895+1</f>
        <v>831</v>
      </c>
      <c r="B896" s="58">
        <f t="shared" ref="B896:B916" si="167">B895+1</f>
        <v>4</v>
      </c>
      <c r="C896" s="80">
        <v>1794</v>
      </c>
      <c r="D896" s="163" t="s">
        <v>489</v>
      </c>
      <c r="E896" s="157" t="s">
        <v>44</v>
      </c>
      <c r="F896" s="58" t="s">
        <v>155</v>
      </c>
      <c r="G896" s="81">
        <v>168.64599999999999</v>
      </c>
      <c r="H896" s="81">
        <v>82</v>
      </c>
      <c r="I896" s="81">
        <v>0</v>
      </c>
      <c r="J896" s="81">
        <f>30+20</f>
        <v>50</v>
      </c>
      <c r="K896" s="81">
        <v>0</v>
      </c>
      <c r="L896" s="81">
        <v>10</v>
      </c>
      <c r="M896" s="81">
        <v>26.646000000000001</v>
      </c>
      <c r="N896" s="81">
        <v>0</v>
      </c>
      <c r="O896" s="159">
        <v>21.729539983159992</v>
      </c>
      <c r="P896" s="160">
        <v>31.833333333333332</v>
      </c>
    </row>
    <row r="897" spans="1:16" s="82" customFormat="1" ht="45" customHeight="1">
      <c r="A897" s="58">
        <f t="shared" si="166"/>
        <v>832</v>
      </c>
      <c r="B897" s="58">
        <f t="shared" si="167"/>
        <v>5</v>
      </c>
      <c r="C897" s="80">
        <v>1993</v>
      </c>
      <c r="D897" s="163" t="s">
        <v>1567</v>
      </c>
      <c r="E897" s="157" t="s">
        <v>44</v>
      </c>
      <c r="F897" s="58" t="s">
        <v>156</v>
      </c>
      <c r="G897" s="81">
        <v>299.95400000000001</v>
      </c>
      <c r="H897" s="81">
        <v>149.977</v>
      </c>
      <c r="I897" s="81">
        <v>0</v>
      </c>
      <c r="J897" s="81">
        <f>39.81+50</f>
        <v>89.81</v>
      </c>
      <c r="K897" s="81">
        <v>0</v>
      </c>
      <c r="L897" s="81">
        <v>44.383000000000003</v>
      </c>
      <c r="M897" s="81">
        <v>0</v>
      </c>
      <c r="N897" s="81">
        <v>15.784000000000001</v>
      </c>
      <c r="O897" s="159">
        <v>20.058742340492209</v>
      </c>
      <c r="P897" s="160">
        <v>30.5</v>
      </c>
    </row>
    <row r="898" spans="1:16" s="82" customFormat="1" ht="37.5">
      <c r="A898" s="58">
        <f t="shared" si="166"/>
        <v>833</v>
      </c>
      <c r="B898" s="58">
        <f t="shared" si="167"/>
        <v>6</v>
      </c>
      <c r="C898" s="80">
        <v>2207</v>
      </c>
      <c r="D898" s="163" t="s">
        <v>490</v>
      </c>
      <c r="E898" s="157" t="s">
        <v>44</v>
      </c>
      <c r="F898" s="58" t="s">
        <v>157</v>
      </c>
      <c r="G898" s="81">
        <v>166.536</v>
      </c>
      <c r="H898" s="81">
        <v>83.268000000000001</v>
      </c>
      <c r="I898" s="81">
        <v>31.167999999999999</v>
      </c>
      <c r="J898" s="81">
        <v>0</v>
      </c>
      <c r="K898" s="81">
        <v>0</v>
      </c>
      <c r="L898" s="81">
        <v>45</v>
      </c>
      <c r="M898" s="81">
        <v>7.1</v>
      </c>
      <c r="N898" s="81">
        <v>0</v>
      </c>
      <c r="O898" s="159">
        <v>31.284527069222275</v>
      </c>
      <c r="P898" s="160">
        <v>31.833333333333332</v>
      </c>
    </row>
    <row r="899" spans="1:16" s="69" customFormat="1" ht="75" customHeight="1">
      <c r="A899" s="58">
        <f t="shared" si="166"/>
        <v>834</v>
      </c>
      <c r="B899" s="58">
        <f t="shared" si="167"/>
        <v>7</v>
      </c>
      <c r="C899" s="58">
        <v>1757</v>
      </c>
      <c r="D899" s="59" t="s">
        <v>715</v>
      </c>
      <c r="E899" s="157" t="s">
        <v>616</v>
      </c>
      <c r="F899" s="58" t="s">
        <v>153</v>
      </c>
      <c r="G899" s="60">
        <v>166</v>
      </c>
      <c r="H899" s="60">
        <v>83</v>
      </c>
      <c r="I899" s="60">
        <v>0</v>
      </c>
      <c r="J899" s="60">
        <v>39</v>
      </c>
      <c r="K899" s="60">
        <v>0</v>
      </c>
      <c r="L899" s="60">
        <v>35</v>
      </c>
      <c r="M899" s="60">
        <v>9</v>
      </c>
      <c r="N899" s="60">
        <v>0</v>
      </c>
      <c r="O899" s="61">
        <v>26.506024096385545</v>
      </c>
      <c r="P899" s="158">
        <v>32.166666666666671</v>
      </c>
    </row>
    <row r="900" spans="1:16" s="69" customFormat="1" ht="58.5" customHeight="1">
      <c r="A900" s="58">
        <f t="shared" si="166"/>
        <v>835</v>
      </c>
      <c r="B900" s="58">
        <f t="shared" si="167"/>
        <v>8</v>
      </c>
      <c r="C900" s="58">
        <v>2263</v>
      </c>
      <c r="D900" s="59" t="s">
        <v>716</v>
      </c>
      <c r="E900" s="157" t="s">
        <v>616</v>
      </c>
      <c r="F900" s="58" t="s">
        <v>717</v>
      </c>
      <c r="G900" s="60">
        <v>76.102999999999994</v>
      </c>
      <c r="H900" s="60">
        <v>38</v>
      </c>
      <c r="I900" s="60">
        <v>0</v>
      </c>
      <c r="J900" s="60">
        <v>22.103000000000002</v>
      </c>
      <c r="K900" s="60">
        <v>0</v>
      </c>
      <c r="L900" s="60">
        <v>5.8</v>
      </c>
      <c r="M900" s="60">
        <v>10.199999999999999</v>
      </c>
      <c r="N900" s="60">
        <v>0</v>
      </c>
      <c r="O900" s="61">
        <v>21.024138338830269</v>
      </c>
      <c r="P900" s="158">
        <v>31.833333333333332</v>
      </c>
    </row>
    <row r="901" spans="1:16" s="69" customFormat="1" ht="56.25">
      <c r="A901" s="58">
        <f t="shared" si="166"/>
        <v>836</v>
      </c>
      <c r="B901" s="58">
        <f t="shared" si="167"/>
        <v>9</v>
      </c>
      <c r="C901" s="80">
        <v>1766</v>
      </c>
      <c r="D901" s="59" t="s">
        <v>844</v>
      </c>
      <c r="E901" s="157" t="s">
        <v>764</v>
      </c>
      <c r="F901" s="58" t="s">
        <v>717</v>
      </c>
      <c r="G901" s="81">
        <v>298.39800000000002</v>
      </c>
      <c r="H901" s="81">
        <v>149</v>
      </c>
      <c r="I901" s="81">
        <v>40</v>
      </c>
      <c r="J901" s="81">
        <v>58.052</v>
      </c>
      <c r="K901" s="81">
        <v>0</v>
      </c>
      <c r="L901" s="81">
        <v>30</v>
      </c>
      <c r="M901" s="81">
        <v>0</v>
      </c>
      <c r="N901" s="81">
        <v>21.346</v>
      </c>
      <c r="O901" s="159">
        <v>17.207219887532759</v>
      </c>
      <c r="P901" s="160">
        <v>28.833333333333332</v>
      </c>
    </row>
    <row r="902" spans="1:16" s="69" customFormat="1" ht="37.5">
      <c r="A902" s="58">
        <f t="shared" si="166"/>
        <v>837</v>
      </c>
      <c r="B902" s="58">
        <f t="shared" si="167"/>
        <v>10</v>
      </c>
      <c r="C902" s="80">
        <v>1889</v>
      </c>
      <c r="D902" s="59" t="s">
        <v>842</v>
      </c>
      <c r="E902" s="157" t="s">
        <v>764</v>
      </c>
      <c r="F902" s="58" t="s">
        <v>843</v>
      </c>
      <c r="G902" s="81">
        <v>299.77699999999999</v>
      </c>
      <c r="H902" s="81">
        <v>149.88800000000001</v>
      </c>
      <c r="I902" s="81">
        <v>74.944000000000003</v>
      </c>
      <c r="J902" s="81">
        <v>0</v>
      </c>
      <c r="K902" s="81">
        <v>0</v>
      </c>
      <c r="L902" s="81">
        <v>0</v>
      </c>
      <c r="M902" s="81">
        <v>69.260000000000005</v>
      </c>
      <c r="N902" s="81">
        <v>5.6849999999999996</v>
      </c>
      <c r="O902" s="159">
        <v>25.000250185971574</v>
      </c>
      <c r="P902" s="160">
        <v>31.166666666666668</v>
      </c>
    </row>
    <row r="903" spans="1:16" s="79" customFormat="1" ht="41.25" customHeight="1">
      <c r="A903" s="58">
        <f t="shared" si="166"/>
        <v>838</v>
      </c>
      <c r="B903" s="58">
        <f t="shared" si="167"/>
        <v>11</v>
      </c>
      <c r="C903" s="58">
        <v>1825</v>
      </c>
      <c r="D903" s="59" t="s">
        <v>1044</v>
      </c>
      <c r="E903" s="157" t="s">
        <v>876</v>
      </c>
      <c r="F903" s="161" t="s">
        <v>154</v>
      </c>
      <c r="G903" s="60">
        <v>399.47899999999998</v>
      </c>
      <c r="H903" s="60">
        <v>199.739</v>
      </c>
      <c r="I903" s="60">
        <v>0</v>
      </c>
      <c r="J903" s="60">
        <f>20+68.76</f>
        <v>88.76</v>
      </c>
      <c r="K903" s="60">
        <v>0</v>
      </c>
      <c r="L903" s="60">
        <v>70</v>
      </c>
      <c r="M903" s="60">
        <v>10</v>
      </c>
      <c r="N903" s="60">
        <v>30.98</v>
      </c>
      <c r="O903" s="61">
        <f>(N903+M903+L903)/G903*100</f>
        <v>27.781184993453977</v>
      </c>
      <c r="P903" s="162" t="e">
        <f>#REF!+#REF!</f>
        <v>#REF!</v>
      </c>
    </row>
    <row r="904" spans="1:16" s="82" customFormat="1" ht="60.75" customHeight="1">
      <c r="A904" s="58">
        <f t="shared" si="166"/>
        <v>839</v>
      </c>
      <c r="B904" s="58">
        <f t="shared" si="167"/>
        <v>12</v>
      </c>
      <c r="C904" s="80">
        <v>1442</v>
      </c>
      <c r="D904" s="163" t="s">
        <v>1341</v>
      </c>
      <c r="E904" s="157" t="s">
        <v>1100</v>
      </c>
      <c r="F904" s="58" t="s">
        <v>156</v>
      </c>
      <c r="G904" s="81">
        <v>79.528000000000006</v>
      </c>
      <c r="H904" s="81">
        <v>39.764000000000003</v>
      </c>
      <c r="I904" s="81">
        <v>0</v>
      </c>
      <c r="J904" s="81">
        <v>19.763999999999999</v>
      </c>
      <c r="K904" s="81">
        <v>0</v>
      </c>
      <c r="L904" s="81">
        <v>20</v>
      </c>
      <c r="M904" s="81">
        <v>0</v>
      </c>
      <c r="N904" s="81">
        <v>0</v>
      </c>
      <c r="O904" s="159">
        <v>25.148375414948195</v>
      </c>
      <c r="P904" s="160">
        <v>30.5</v>
      </c>
    </row>
    <row r="905" spans="1:16" s="82" customFormat="1" ht="78.75" customHeight="1">
      <c r="A905" s="58">
        <f t="shared" si="166"/>
        <v>840</v>
      </c>
      <c r="B905" s="58">
        <f t="shared" si="167"/>
        <v>13</v>
      </c>
      <c r="C905" s="80">
        <v>1555</v>
      </c>
      <c r="D905" s="163" t="s">
        <v>1573</v>
      </c>
      <c r="E905" s="157" t="s">
        <v>1100</v>
      </c>
      <c r="F905" s="58" t="s">
        <v>1342</v>
      </c>
      <c r="G905" s="81">
        <v>307.86</v>
      </c>
      <c r="H905" s="81">
        <v>153.93</v>
      </c>
      <c r="I905" s="81">
        <v>0</v>
      </c>
      <c r="J905" s="81">
        <v>0</v>
      </c>
      <c r="K905" s="81">
        <v>0</v>
      </c>
      <c r="L905" s="81">
        <v>10</v>
      </c>
      <c r="M905" s="81">
        <v>143.93</v>
      </c>
      <c r="N905" s="81">
        <v>0</v>
      </c>
      <c r="O905" s="159">
        <v>50</v>
      </c>
      <c r="P905" s="160">
        <v>33.5</v>
      </c>
    </row>
    <row r="906" spans="1:16" s="82" customFormat="1" ht="37.5">
      <c r="A906" s="58">
        <f t="shared" si="166"/>
        <v>841</v>
      </c>
      <c r="B906" s="58">
        <f t="shared" si="167"/>
        <v>14</v>
      </c>
      <c r="C906" s="80">
        <v>1578</v>
      </c>
      <c r="D906" s="163" t="s">
        <v>1343</v>
      </c>
      <c r="E906" s="157" t="s">
        <v>1100</v>
      </c>
      <c r="F906" s="58" t="s">
        <v>1344</v>
      </c>
      <c r="G906" s="81">
        <v>56.179000000000002</v>
      </c>
      <c r="H906" s="81">
        <v>28.088999999999999</v>
      </c>
      <c r="I906" s="81">
        <v>0</v>
      </c>
      <c r="J906" s="81">
        <v>10</v>
      </c>
      <c r="K906" s="81">
        <v>0</v>
      </c>
      <c r="L906" s="81">
        <v>18.09</v>
      </c>
      <c r="M906" s="81">
        <v>0</v>
      </c>
      <c r="N906" s="81">
        <v>0</v>
      </c>
      <c r="O906" s="159">
        <v>32.200644368892291</v>
      </c>
      <c r="P906" s="160">
        <v>31.166666666666668</v>
      </c>
    </row>
    <row r="907" spans="1:16" s="82" customFormat="1" ht="56.25">
      <c r="A907" s="58">
        <f t="shared" si="166"/>
        <v>842</v>
      </c>
      <c r="B907" s="58">
        <f t="shared" si="167"/>
        <v>15</v>
      </c>
      <c r="C907" s="80">
        <v>2257</v>
      </c>
      <c r="D907" s="163" t="s">
        <v>1345</v>
      </c>
      <c r="E907" s="157" t="s">
        <v>1100</v>
      </c>
      <c r="F907" s="58" t="s">
        <v>717</v>
      </c>
      <c r="G907" s="81">
        <v>150.001</v>
      </c>
      <c r="H907" s="81">
        <v>75</v>
      </c>
      <c r="I907" s="81">
        <v>0</v>
      </c>
      <c r="J907" s="81">
        <f>22+20</f>
        <v>42</v>
      </c>
      <c r="K907" s="81">
        <v>0</v>
      </c>
      <c r="L907" s="81">
        <v>15.055</v>
      </c>
      <c r="M907" s="81">
        <v>3</v>
      </c>
      <c r="N907" s="81">
        <v>14.946</v>
      </c>
      <c r="O907" s="159">
        <v>22.000519996533356</v>
      </c>
      <c r="P907" s="160">
        <v>31.833333333333332</v>
      </c>
    </row>
    <row r="908" spans="1:16" s="82" customFormat="1" ht="37.5">
      <c r="A908" s="58">
        <f t="shared" si="166"/>
        <v>843</v>
      </c>
      <c r="B908" s="58">
        <f t="shared" si="167"/>
        <v>16</v>
      </c>
      <c r="C908" s="80">
        <v>2316</v>
      </c>
      <c r="D908" s="163" t="s">
        <v>1346</v>
      </c>
      <c r="E908" s="157" t="s">
        <v>1100</v>
      </c>
      <c r="F908" s="58" t="s">
        <v>1347</v>
      </c>
      <c r="G908" s="81">
        <v>99.138999999999996</v>
      </c>
      <c r="H908" s="81">
        <v>49.56</v>
      </c>
      <c r="I908" s="81">
        <v>0</v>
      </c>
      <c r="J908" s="81">
        <v>33.579000000000001</v>
      </c>
      <c r="K908" s="81">
        <v>0</v>
      </c>
      <c r="L908" s="81">
        <v>9</v>
      </c>
      <c r="M908" s="81">
        <v>7</v>
      </c>
      <c r="N908" s="81">
        <v>0</v>
      </c>
      <c r="O908" s="159">
        <v>16.138956414730835</v>
      </c>
      <c r="P908" s="160">
        <v>29.5</v>
      </c>
    </row>
    <row r="909" spans="1:16" s="82" customFormat="1" ht="56.25">
      <c r="A909" s="58">
        <f t="shared" si="166"/>
        <v>844</v>
      </c>
      <c r="B909" s="58">
        <f t="shared" si="167"/>
        <v>17</v>
      </c>
      <c r="C909" s="80">
        <v>2327</v>
      </c>
      <c r="D909" s="163" t="s">
        <v>1348</v>
      </c>
      <c r="E909" s="157" t="s">
        <v>1100</v>
      </c>
      <c r="F909" s="58" t="s">
        <v>155</v>
      </c>
      <c r="G909" s="81">
        <v>299.89</v>
      </c>
      <c r="H909" s="81">
        <v>149.4</v>
      </c>
      <c r="I909" s="81">
        <v>0</v>
      </c>
      <c r="J909" s="81">
        <v>105.19</v>
      </c>
      <c r="K909" s="81">
        <v>0</v>
      </c>
      <c r="L909" s="81">
        <v>43</v>
      </c>
      <c r="M909" s="81">
        <v>2.2999999999999998</v>
      </c>
      <c r="N909" s="81">
        <v>0</v>
      </c>
      <c r="O909" s="159">
        <v>15.105538697522425</v>
      </c>
      <c r="P909" s="160">
        <v>28.5</v>
      </c>
    </row>
    <row r="910" spans="1:16" s="82" customFormat="1" ht="63" customHeight="1">
      <c r="A910" s="58">
        <f t="shared" si="166"/>
        <v>845</v>
      </c>
      <c r="B910" s="58">
        <f t="shared" si="167"/>
        <v>18</v>
      </c>
      <c r="C910" s="80">
        <v>2328</v>
      </c>
      <c r="D910" s="163" t="s">
        <v>1349</v>
      </c>
      <c r="E910" s="157" t="s">
        <v>1100</v>
      </c>
      <c r="F910" s="58" t="s">
        <v>717</v>
      </c>
      <c r="G910" s="81">
        <v>299.32100000000003</v>
      </c>
      <c r="H910" s="81">
        <v>149.6</v>
      </c>
      <c r="I910" s="81">
        <v>0</v>
      </c>
      <c r="J910" s="81">
        <f>52.821+40</f>
        <v>92.820999999999998</v>
      </c>
      <c r="K910" s="81">
        <v>0</v>
      </c>
      <c r="L910" s="81">
        <v>30</v>
      </c>
      <c r="M910" s="81">
        <v>10</v>
      </c>
      <c r="N910" s="81">
        <v>16.899999999999999</v>
      </c>
      <c r="O910" s="159">
        <v>19.009691936081996</v>
      </c>
      <c r="P910" s="160">
        <v>30.5</v>
      </c>
    </row>
    <row r="911" spans="1:16" s="82" customFormat="1" ht="63" customHeight="1">
      <c r="A911" s="58">
        <f t="shared" si="166"/>
        <v>846</v>
      </c>
      <c r="B911" s="58">
        <f t="shared" si="167"/>
        <v>19</v>
      </c>
      <c r="C911" s="80">
        <v>2647</v>
      </c>
      <c r="D911" s="163" t="s">
        <v>1350</v>
      </c>
      <c r="E911" s="157" t="s">
        <v>1100</v>
      </c>
      <c r="F911" s="58" t="s">
        <v>487</v>
      </c>
      <c r="G911" s="81">
        <v>140</v>
      </c>
      <c r="H911" s="81">
        <v>70</v>
      </c>
      <c r="I911" s="81">
        <v>0</v>
      </c>
      <c r="J911" s="81">
        <v>30</v>
      </c>
      <c r="K911" s="81">
        <v>0</v>
      </c>
      <c r="L911" s="81">
        <v>25</v>
      </c>
      <c r="M911" s="81">
        <v>15</v>
      </c>
      <c r="N911" s="81">
        <v>0</v>
      </c>
      <c r="O911" s="159">
        <v>28.571428571428569</v>
      </c>
      <c r="P911" s="160">
        <v>31.833333333333332</v>
      </c>
    </row>
    <row r="912" spans="1:16" s="79" customFormat="1" ht="60" customHeight="1">
      <c r="A912" s="58">
        <f t="shared" si="166"/>
        <v>847</v>
      </c>
      <c r="B912" s="58">
        <f t="shared" si="167"/>
        <v>20</v>
      </c>
      <c r="C912" s="58">
        <v>1839</v>
      </c>
      <c r="D912" s="59" t="s">
        <v>1568</v>
      </c>
      <c r="E912" s="157" t="s">
        <v>1441</v>
      </c>
      <c r="F912" s="58" t="s">
        <v>156</v>
      </c>
      <c r="G912" s="60">
        <v>157.96</v>
      </c>
      <c r="H912" s="60">
        <v>78.98</v>
      </c>
      <c r="I912" s="60">
        <v>0</v>
      </c>
      <c r="J912" s="60">
        <f>18.98+25</f>
        <v>43.980000000000004</v>
      </c>
      <c r="K912" s="60">
        <v>0</v>
      </c>
      <c r="L912" s="60">
        <v>35</v>
      </c>
      <c r="M912" s="60">
        <v>0</v>
      </c>
      <c r="N912" s="60">
        <v>0</v>
      </c>
      <c r="O912" s="61">
        <v>22.157508229931626</v>
      </c>
      <c r="P912" s="158">
        <v>30.833333333333332</v>
      </c>
    </row>
    <row r="913" spans="1:16" s="79" customFormat="1" ht="37.5">
      <c r="A913" s="58">
        <f t="shared" si="166"/>
        <v>848</v>
      </c>
      <c r="B913" s="58">
        <f t="shared" si="167"/>
        <v>21</v>
      </c>
      <c r="C913" s="58">
        <v>2359</v>
      </c>
      <c r="D913" s="59" t="s">
        <v>1569</v>
      </c>
      <c r="E913" s="157" t="s">
        <v>1441</v>
      </c>
      <c r="F913" s="58" t="s">
        <v>843</v>
      </c>
      <c r="G913" s="60">
        <v>455.30399999999997</v>
      </c>
      <c r="H913" s="60">
        <v>200</v>
      </c>
      <c r="I913" s="60">
        <v>0</v>
      </c>
      <c r="J913" s="60">
        <f>76.695+70</f>
        <v>146.69499999999999</v>
      </c>
      <c r="K913" s="60">
        <v>0</v>
      </c>
      <c r="L913" s="60">
        <v>55</v>
      </c>
      <c r="M913" s="60">
        <v>20.908999999999999</v>
      </c>
      <c r="N913" s="60">
        <v>32.700000000000003</v>
      </c>
      <c r="O913" s="61">
        <v>23.854172157503562</v>
      </c>
      <c r="P913" s="158">
        <v>29.5</v>
      </c>
    </row>
    <row r="914" spans="1:16" s="79" customFormat="1" ht="37.5">
      <c r="A914" s="58">
        <f t="shared" si="166"/>
        <v>849</v>
      </c>
      <c r="B914" s="58">
        <f t="shared" si="167"/>
        <v>22</v>
      </c>
      <c r="C914" s="58">
        <v>2484</v>
      </c>
      <c r="D914" s="59" t="s">
        <v>1570</v>
      </c>
      <c r="E914" s="157" t="s">
        <v>1441</v>
      </c>
      <c r="F914" s="58" t="s">
        <v>157</v>
      </c>
      <c r="G914" s="60">
        <v>474.40899999999999</v>
      </c>
      <c r="H914" s="60">
        <v>200</v>
      </c>
      <c r="I914" s="60">
        <v>64.409000000000006</v>
      </c>
      <c r="J914" s="60">
        <v>120</v>
      </c>
      <c r="K914" s="60">
        <v>0</v>
      </c>
      <c r="L914" s="60">
        <v>90</v>
      </c>
      <c r="M914" s="60">
        <v>0</v>
      </c>
      <c r="N914" s="60">
        <v>0</v>
      </c>
      <c r="O914" s="61">
        <v>18.970972304488321</v>
      </c>
      <c r="P914" s="158">
        <v>27.833333333333332</v>
      </c>
    </row>
    <row r="915" spans="1:16" s="79" customFormat="1" ht="45.75" customHeight="1">
      <c r="A915" s="58">
        <f t="shared" si="166"/>
        <v>850</v>
      </c>
      <c r="B915" s="58">
        <f t="shared" si="167"/>
        <v>23</v>
      </c>
      <c r="C915" s="58">
        <v>2505</v>
      </c>
      <c r="D915" s="59" t="s">
        <v>1571</v>
      </c>
      <c r="E915" s="157" t="s">
        <v>1441</v>
      </c>
      <c r="F915" s="58" t="s">
        <v>153</v>
      </c>
      <c r="G915" s="60">
        <v>130.90799999999999</v>
      </c>
      <c r="H915" s="60">
        <v>65.453999999999994</v>
      </c>
      <c r="I915" s="60">
        <v>0</v>
      </c>
      <c r="J915" s="60">
        <v>30</v>
      </c>
      <c r="K915" s="60">
        <v>0</v>
      </c>
      <c r="L915" s="60">
        <v>30</v>
      </c>
      <c r="M915" s="60">
        <v>5.4539999999999997</v>
      </c>
      <c r="N915" s="60">
        <v>0</v>
      </c>
      <c r="O915" s="61">
        <v>27.08314235951967</v>
      </c>
      <c r="P915" s="158">
        <v>30.5</v>
      </c>
    </row>
    <row r="916" spans="1:16" s="79" customFormat="1" ht="42.75" customHeight="1">
      <c r="A916" s="58">
        <f t="shared" si="166"/>
        <v>851</v>
      </c>
      <c r="B916" s="58">
        <f t="shared" si="167"/>
        <v>24</v>
      </c>
      <c r="C916" s="58">
        <v>2579</v>
      </c>
      <c r="D916" s="59" t="s">
        <v>1572</v>
      </c>
      <c r="E916" s="157" t="s">
        <v>1441</v>
      </c>
      <c r="F916" s="58" t="s">
        <v>487</v>
      </c>
      <c r="G916" s="60">
        <v>100.77200000000001</v>
      </c>
      <c r="H916" s="60">
        <v>50.386000000000003</v>
      </c>
      <c r="I916" s="60">
        <v>0</v>
      </c>
      <c r="J916" s="60">
        <v>27.385999999999999</v>
      </c>
      <c r="K916" s="60">
        <v>0</v>
      </c>
      <c r="L916" s="60">
        <v>18</v>
      </c>
      <c r="M916" s="60">
        <v>5</v>
      </c>
      <c r="N916" s="60">
        <v>0</v>
      </c>
      <c r="O916" s="61">
        <v>22.823800261977532</v>
      </c>
      <c r="P916" s="158">
        <v>28.5</v>
      </c>
    </row>
    <row r="917" spans="1:16" s="19" customFormat="1" ht="20.25">
      <c r="A917" s="16"/>
      <c r="B917" s="27">
        <v>2</v>
      </c>
      <c r="C917" s="17"/>
      <c r="D917" s="20" t="s">
        <v>158</v>
      </c>
      <c r="E917" s="89"/>
      <c r="F917" s="18"/>
      <c r="G917" s="28">
        <f>SUM(G918:G919)</f>
        <v>599.63300000000004</v>
      </c>
      <c r="H917" s="28">
        <f t="shared" ref="H917:N917" si="168">SUM(H918:H919)</f>
        <v>298</v>
      </c>
      <c r="I917" s="28">
        <f t="shared" si="168"/>
        <v>0</v>
      </c>
      <c r="J917" s="28">
        <f t="shared" si="168"/>
        <v>0</v>
      </c>
      <c r="K917" s="28">
        <f t="shared" si="168"/>
        <v>161.63300000000001</v>
      </c>
      <c r="L917" s="28">
        <f t="shared" si="168"/>
        <v>140</v>
      </c>
      <c r="M917" s="28">
        <f t="shared" si="168"/>
        <v>0</v>
      </c>
      <c r="N917" s="28">
        <f t="shared" si="168"/>
        <v>0</v>
      </c>
      <c r="O917" s="36"/>
      <c r="P917" s="36"/>
    </row>
    <row r="918" spans="1:16" s="79" customFormat="1" ht="60.75" customHeight="1">
      <c r="A918" s="58">
        <f>A916+1</f>
        <v>852</v>
      </c>
      <c r="B918" s="58">
        <v>1</v>
      </c>
      <c r="C918" s="58">
        <v>1266</v>
      </c>
      <c r="D918" s="59" t="s">
        <v>491</v>
      </c>
      <c r="E918" s="157" t="s">
        <v>44</v>
      </c>
      <c r="F918" s="58" t="s">
        <v>492</v>
      </c>
      <c r="G918" s="60">
        <v>299.63799999999998</v>
      </c>
      <c r="H918" s="60">
        <v>149</v>
      </c>
      <c r="I918" s="60">
        <v>0</v>
      </c>
      <c r="J918" s="60">
        <v>0</v>
      </c>
      <c r="K918" s="60">
        <v>80.638000000000005</v>
      </c>
      <c r="L918" s="60">
        <v>70</v>
      </c>
      <c r="M918" s="60">
        <v>0</v>
      </c>
      <c r="N918" s="60">
        <v>0</v>
      </c>
      <c r="O918" s="61">
        <f>(L918+M918+N918)/G918*100</f>
        <v>23.361522904304529</v>
      </c>
      <c r="P918" s="158" t="e">
        <f>#REF!+#REF!</f>
        <v>#REF!</v>
      </c>
    </row>
    <row r="919" spans="1:16" s="79" customFormat="1" ht="66" customHeight="1">
      <c r="A919" s="58">
        <f>A918+1</f>
        <v>853</v>
      </c>
      <c r="B919" s="58">
        <f>B918+1</f>
        <v>2</v>
      </c>
      <c r="C919" s="58">
        <v>1273</v>
      </c>
      <c r="D919" s="59" t="s">
        <v>493</v>
      </c>
      <c r="E919" s="157" t="s">
        <v>44</v>
      </c>
      <c r="F919" s="58" t="s">
        <v>492</v>
      </c>
      <c r="G919" s="60">
        <v>299.995</v>
      </c>
      <c r="H919" s="60">
        <v>149</v>
      </c>
      <c r="I919" s="60">
        <v>0</v>
      </c>
      <c r="J919" s="60">
        <v>0</v>
      </c>
      <c r="K919" s="60">
        <v>80.995000000000005</v>
      </c>
      <c r="L919" s="60">
        <v>70</v>
      </c>
      <c r="M919" s="60">
        <v>0</v>
      </c>
      <c r="N919" s="60">
        <v>0</v>
      </c>
      <c r="O919" s="61">
        <f>(L919+M919+N919)/G919*100</f>
        <v>23.333722228703813</v>
      </c>
      <c r="P919" s="158" t="e">
        <f>#REF!+#REF!</f>
        <v>#REF!</v>
      </c>
    </row>
    <row r="920" spans="1:16" s="19" customFormat="1" ht="20.25">
      <c r="A920" s="16"/>
      <c r="B920" s="27">
        <v>7</v>
      </c>
      <c r="C920" s="17"/>
      <c r="D920" s="20" t="s">
        <v>39</v>
      </c>
      <c r="E920" s="89"/>
      <c r="F920" s="18"/>
      <c r="G920" s="28">
        <f>SUM(G921:G927)</f>
        <v>2198.663</v>
      </c>
      <c r="H920" s="28">
        <f t="shared" ref="H920:N920" si="169">SUM(H921:H927)</f>
        <v>1097.5260000000001</v>
      </c>
      <c r="I920" s="28">
        <f t="shared" si="169"/>
        <v>0</v>
      </c>
      <c r="J920" s="28">
        <f t="shared" si="169"/>
        <v>0</v>
      </c>
      <c r="K920" s="28">
        <f t="shared" si="169"/>
        <v>664.05099999999993</v>
      </c>
      <c r="L920" s="28">
        <f t="shared" si="169"/>
        <v>35</v>
      </c>
      <c r="M920" s="28">
        <f t="shared" si="169"/>
        <v>333.59700000000004</v>
      </c>
      <c r="N920" s="28">
        <f t="shared" si="169"/>
        <v>68.489000000000004</v>
      </c>
      <c r="O920" s="36"/>
      <c r="P920" s="36"/>
    </row>
    <row r="921" spans="1:16" s="79" customFormat="1" ht="66" customHeight="1">
      <c r="A921" s="58">
        <f>A919+1</f>
        <v>854</v>
      </c>
      <c r="B921" s="58">
        <v>1</v>
      </c>
      <c r="C921" s="58">
        <v>2388</v>
      </c>
      <c r="D921" s="59" t="s">
        <v>495</v>
      </c>
      <c r="E921" s="157" t="s">
        <v>44</v>
      </c>
      <c r="F921" s="58" t="s">
        <v>160</v>
      </c>
      <c r="G921" s="60">
        <v>203.73400000000001</v>
      </c>
      <c r="H921" s="60">
        <v>101.5</v>
      </c>
      <c r="I921" s="60">
        <v>0</v>
      </c>
      <c r="J921" s="60">
        <v>0</v>
      </c>
      <c r="K921" s="60">
        <v>60.954000000000001</v>
      </c>
      <c r="L921" s="60">
        <v>4</v>
      </c>
      <c r="M921" s="60">
        <v>30</v>
      </c>
      <c r="N921" s="60">
        <v>7.28</v>
      </c>
      <c r="O921" s="61">
        <v>20.261713803292526</v>
      </c>
      <c r="P921" s="158">
        <v>29.5</v>
      </c>
    </row>
    <row r="922" spans="1:16" s="79" customFormat="1" ht="66" customHeight="1">
      <c r="A922" s="58">
        <f t="shared" ref="A922:B927" si="170">A921+1</f>
        <v>855</v>
      </c>
      <c r="B922" s="58">
        <f t="shared" si="170"/>
        <v>2</v>
      </c>
      <c r="C922" s="58">
        <v>2457</v>
      </c>
      <c r="D922" s="59" t="s">
        <v>494</v>
      </c>
      <c r="E922" s="157" t="s">
        <v>44</v>
      </c>
      <c r="F922" s="58" t="s">
        <v>159</v>
      </c>
      <c r="G922" s="60">
        <v>297.20499999999998</v>
      </c>
      <c r="H922" s="60">
        <v>147.6</v>
      </c>
      <c r="I922" s="60">
        <v>0</v>
      </c>
      <c r="J922" s="60">
        <v>0</v>
      </c>
      <c r="K922" s="60">
        <v>89.6</v>
      </c>
      <c r="L922" s="60">
        <v>5</v>
      </c>
      <c r="M922" s="60">
        <v>38.948999999999998</v>
      </c>
      <c r="N922" s="60">
        <v>16.056000000000001</v>
      </c>
      <c r="O922" s="61">
        <v>20.189768005248901</v>
      </c>
      <c r="P922" s="158">
        <v>30.5</v>
      </c>
    </row>
    <row r="923" spans="1:16" s="79" customFormat="1" ht="66" customHeight="1">
      <c r="A923" s="58">
        <f t="shared" si="170"/>
        <v>856</v>
      </c>
      <c r="B923" s="58">
        <f t="shared" si="170"/>
        <v>3</v>
      </c>
      <c r="C923" s="58">
        <v>2349</v>
      </c>
      <c r="D923" s="59" t="s">
        <v>718</v>
      </c>
      <c r="E923" s="157" t="s">
        <v>616</v>
      </c>
      <c r="F923" s="58" t="s">
        <v>159</v>
      </c>
      <c r="G923" s="60">
        <v>400</v>
      </c>
      <c r="H923" s="60">
        <v>200</v>
      </c>
      <c r="I923" s="60">
        <v>0</v>
      </c>
      <c r="J923" s="60">
        <v>0</v>
      </c>
      <c r="K923" s="60">
        <v>115</v>
      </c>
      <c r="L923" s="60">
        <v>10</v>
      </c>
      <c r="M923" s="60">
        <v>75</v>
      </c>
      <c r="N923" s="60">
        <v>0</v>
      </c>
      <c r="O923" s="61">
        <f>(L923+M923+N923)/G923*100</f>
        <v>21.25</v>
      </c>
      <c r="P923" s="158" t="e">
        <f>#REF!+#REF!</f>
        <v>#REF!</v>
      </c>
    </row>
    <row r="924" spans="1:16" s="79" customFormat="1" ht="66" customHeight="1">
      <c r="A924" s="58">
        <f t="shared" si="170"/>
        <v>857</v>
      </c>
      <c r="B924" s="58">
        <f t="shared" si="170"/>
        <v>4</v>
      </c>
      <c r="C924" s="58">
        <v>2352</v>
      </c>
      <c r="D924" s="59" t="s">
        <v>1045</v>
      </c>
      <c r="E924" s="157" t="s">
        <v>876</v>
      </c>
      <c r="F924" s="58" t="s">
        <v>1046</v>
      </c>
      <c r="G924" s="60">
        <v>299.62799999999999</v>
      </c>
      <c r="H924" s="60">
        <v>149.81399999999999</v>
      </c>
      <c r="I924" s="60">
        <v>0</v>
      </c>
      <c r="J924" s="60">
        <v>0</v>
      </c>
      <c r="K924" s="60">
        <v>89.289000000000001</v>
      </c>
      <c r="L924" s="60">
        <v>5</v>
      </c>
      <c r="M924" s="60">
        <v>25.689</v>
      </c>
      <c r="N924" s="60">
        <v>29.835999999999999</v>
      </c>
      <c r="O924" s="61">
        <v>20.200048059593897</v>
      </c>
      <c r="P924" s="158">
        <v>29.833333333333332</v>
      </c>
    </row>
    <row r="925" spans="1:16" s="79" customFormat="1" ht="63.75" customHeight="1">
      <c r="A925" s="58">
        <f t="shared" si="170"/>
        <v>858</v>
      </c>
      <c r="B925" s="58">
        <f t="shared" si="170"/>
        <v>5</v>
      </c>
      <c r="C925" s="58">
        <v>2436</v>
      </c>
      <c r="D925" s="59" t="s">
        <v>1047</v>
      </c>
      <c r="E925" s="157" t="s">
        <v>876</v>
      </c>
      <c r="F925" s="58" t="s">
        <v>160</v>
      </c>
      <c r="G925" s="60">
        <v>298.87</v>
      </c>
      <c r="H925" s="60">
        <v>149</v>
      </c>
      <c r="I925" s="60">
        <v>0</v>
      </c>
      <c r="J925" s="60">
        <v>0</v>
      </c>
      <c r="K925" s="60">
        <v>89.552999999999997</v>
      </c>
      <c r="L925" s="60">
        <v>6</v>
      </c>
      <c r="M925" s="60">
        <v>39</v>
      </c>
      <c r="N925" s="60">
        <v>15.317</v>
      </c>
      <c r="O925" s="61">
        <v>20.18168434436377</v>
      </c>
      <c r="P925" s="158">
        <v>29.166666666666668</v>
      </c>
    </row>
    <row r="926" spans="1:16" s="79" customFormat="1" ht="63.75" customHeight="1">
      <c r="A926" s="58">
        <f t="shared" si="170"/>
        <v>859</v>
      </c>
      <c r="B926" s="58">
        <f t="shared" si="170"/>
        <v>6</v>
      </c>
      <c r="C926" s="58">
        <v>1554</v>
      </c>
      <c r="D926" s="59" t="s">
        <v>1574</v>
      </c>
      <c r="E926" s="157" t="s">
        <v>1441</v>
      </c>
      <c r="F926" s="58" t="s">
        <v>1575</v>
      </c>
      <c r="G926" s="60">
        <v>399.28100000000001</v>
      </c>
      <c r="H926" s="60">
        <v>199.64</v>
      </c>
      <c r="I926" s="60">
        <v>0</v>
      </c>
      <c r="J926" s="60">
        <v>0</v>
      </c>
      <c r="K926" s="60">
        <v>126.97199999999999</v>
      </c>
      <c r="L926" s="60">
        <v>0</v>
      </c>
      <c r="M926" s="60">
        <v>72.668999999999997</v>
      </c>
      <c r="N926" s="60">
        <v>0</v>
      </c>
      <c r="O926" s="61">
        <v>18.199964436073842</v>
      </c>
      <c r="P926" s="158">
        <v>27.833333333333332</v>
      </c>
    </row>
    <row r="927" spans="1:16" s="79" customFormat="1" ht="63.75" customHeight="1">
      <c r="A927" s="58">
        <f t="shared" si="170"/>
        <v>860</v>
      </c>
      <c r="B927" s="58">
        <f t="shared" si="170"/>
        <v>7</v>
      </c>
      <c r="C927" s="58">
        <v>2351</v>
      </c>
      <c r="D927" s="59" t="s">
        <v>1576</v>
      </c>
      <c r="E927" s="157" t="s">
        <v>1441</v>
      </c>
      <c r="F927" s="58" t="s">
        <v>1577</v>
      </c>
      <c r="G927" s="60">
        <v>299.94499999999999</v>
      </c>
      <c r="H927" s="60">
        <v>149.97200000000001</v>
      </c>
      <c r="I927" s="60">
        <v>0</v>
      </c>
      <c r="J927" s="60">
        <v>0</v>
      </c>
      <c r="K927" s="60">
        <v>92.683000000000007</v>
      </c>
      <c r="L927" s="60">
        <v>5</v>
      </c>
      <c r="M927" s="60">
        <v>52.29</v>
      </c>
      <c r="N927" s="60">
        <v>0</v>
      </c>
      <c r="O927" s="61">
        <v>19.100168364200105</v>
      </c>
      <c r="P927" s="158">
        <v>28.833333333333332</v>
      </c>
    </row>
    <row r="928" spans="1:16" s="19" customFormat="1" ht="20.25">
      <c r="A928" s="16"/>
      <c r="B928" s="27">
        <v>3</v>
      </c>
      <c r="C928" s="17"/>
      <c r="D928" s="20" t="s">
        <v>40</v>
      </c>
      <c r="E928" s="89"/>
      <c r="F928" s="18"/>
      <c r="G928" s="28">
        <f>SUM(G929:G931)</f>
        <v>1211.028</v>
      </c>
      <c r="H928" s="28">
        <f t="shared" ref="H928:N928" si="171">SUM(H929:H931)</f>
        <v>518.25599999999997</v>
      </c>
      <c r="I928" s="28">
        <f t="shared" si="171"/>
        <v>0</v>
      </c>
      <c r="J928" s="28">
        <f t="shared" si="171"/>
        <v>0</v>
      </c>
      <c r="K928" s="28">
        <f t="shared" si="171"/>
        <v>475.58700000000005</v>
      </c>
      <c r="L928" s="28">
        <f t="shared" si="171"/>
        <v>35</v>
      </c>
      <c r="M928" s="28">
        <f t="shared" si="171"/>
        <v>182.185</v>
      </c>
      <c r="N928" s="28">
        <f t="shared" si="171"/>
        <v>0</v>
      </c>
      <c r="O928" s="36"/>
      <c r="P928" s="36"/>
    </row>
    <row r="929" spans="1:16" s="79" customFormat="1" ht="63.75" customHeight="1">
      <c r="A929" s="58">
        <f>A927+1</f>
        <v>861</v>
      </c>
      <c r="B929" s="58">
        <v>1</v>
      </c>
      <c r="C929" s="58">
        <v>1160</v>
      </c>
      <c r="D929" s="59" t="s">
        <v>1048</v>
      </c>
      <c r="E929" s="157" t="s">
        <v>876</v>
      </c>
      <c r="F929" s="58" t="s">
        <v>1049</v>
      </c>
      <c r="G929" s="60">
        <v>236.512</v>
      </c>
      <c r="H929" s="60">
        <v>118.256</v>
      </c>
      <c r="I929" s="60">
        <v>0</v>
      </c>
      <c r="J929" s="60">
        <v>0</v>
      </c>
      <c r="K929" s="60">
        <v>72.256</v>
      </c>
      <c r="L929" s="60">
        <v>10</v>
      </c>
      <c r="M929" s="60">
        <v>36</v>
      </c>
      <c r="N929" s="60">
        <v>0</v>
      </c>
      <c r="O929" s="61">
        <f>(N929+M929+L929)/G929*100</f>
        <v>19.449330266540386</v>
      </c>
      <c r="P929" s="158" t="e">
        <f>#REF!+#REF!</f>
        <v>#REF!</v>
      </c>
    </row>
    <row r="930" spans="1:16" s="79" customFormat="1" ht="63.75" customHeight="1">
      <c r="A930" s="58">
        <f>A929+1</f>
        <v>862</v>
      </c>
      <c r="B930" s="58">
        <f>B929+1</f>
        <v>2</v>
      </c>
      <c r="C930" s="58">
        <v>1161</v>
      </c>
      <c r="D930" s="59" t="s">
        <v>1578</v>
      </c>
      <c r="E930" s="157" t="s">
        <v>1441</v>
      </c>
      <c r="F930" s="58" t="s">
        <v>1579</v>
      </c>
      <c r="G930" s="60">
        <v>483.62900000000002</v>
      </c>
      <c r="H930" s="60">
        <v>200</v>
      </c>
      <c r="I930" s="60">
        <v>0</v>
      </c>
      <c r="J930" s="60">
        <v>0</v>
      </c>
      <c r="K930" s="60">
        <v>201.07900000000001</v>
      </c>
      <c r="L930" s="60">
        <v>10</v>
      </c>
      <c r="M930" s="60">
        <v>72.55</v>
      </c>
      <c r="N930" s="60">
        <v>0</v>
      </c>
      <c r="O930" s="61">
        <v>17.068868905710783</v>
      </c>
      <c r="P930" s="158">
        <v>27.666666666666668</v>
      </c>
    </row>
    <row r="931" spans="1:16" s="79" customFormat="1" ht="67.5" customHeight="1">
      <c r="A931" s="58">
        <f>A930+1</f>
        <v>863</v>
      </c>
      <c r="B931" s="58">
        <f>B930+1</f>
        <v>3</v>
      </c>
      <c r="C931" s="58">
        <v>2507</v>
      </c>
      <c r="D931" s="59" t="s">
        <v>1580</v>
      </c>
      <c r="E931" s="157" t="s">
        <v>1441</v>
      </c>
      <c r="F931" s="58" t="s">
        <v>1581</v>
      </c>
      <c r="G931" s="60">
        <v>490.887</v>
      </c>
      <c r="H931" s="60">
        <v>200</v>
      </c>
      <c r="I931" s="60">
        <v>0</v>
      </c>
      <c r="J931" s="60">
        <v>0</v>
      </c>
      <c r="K931" s="60">
        <v>202.25200000000001</v>
      </c>
      <c r="L931" s="60">
        <v>15</v>
      </c>
      <c r="M931" s="60">
        <v>73.635000000000005</v>
      </c>
      <c r="N931" s="60">
        <v>0</v>
      </c>
      <c r="O931" s="61">
        <v>18.056090301841362</v>
      </c>
      <c r="P931" s="158">
        <v>28.333333333333332</v>
      </c>
    </row>
    <row r="932" spans="1:16" s="19" customFormat="1" ht="20.25">
      <c r="A932" s="16"/>
      <c r="B932" s="27">
        <v>5</v>
      </c>
      <c r="C932" s="17"/>
      <c r="D932" s="20" t="s">
        <v>161</v>
      </c>
      <c r="E932" s="89"/>
      <c r="F932" s="18"/>
      <c r="G932" s="28">
        <f>SUM(G933:G937)</f>
        <v>958.48500000000001</v>
      </c>
      <c r="H932" s="28">
        <f t="shared" ref="H932:N932" si="172">SUM(H933:H937)</f>
        <v>426.30899999999997</v>
      </c>
      <c r="I932" s="28">
        <f t="shared" si="172"/>
        <v>0</v>
      </c>
      <c r="J932" s="28">
        <f t="shared" si="172"/>
        <v>0</v>
      </c>
      <c r="K932" s="28">
        <f t="shared" si="172"/>
        <v>316.041</v>
      </c>
      <c r="L932" s="28">
        <f t="shared" si="172"/>
        <v>193.22200000000004</v>
      </c>
      <c r="M932" s="28">
        <f t="shared" si="172"/>
        <v>22.913</v>
      </c>
      <c r="N932" s="28">
        <f t="shared" si="172"/>
        <v>0</v>
      </c>
      <c r="O932" s="36"/>
      <c r="P932" s="36"/>
    </row>
    <row r="933" spans="1:16" s="79" customFormat="1" ht="67.5" customHeight="1">
      <c r="A933" s="58">
        <f>A931+1</f>
        <v>864</v>
      </c>
      <c r="B933" s="58">
        <v>1</v>
      </c>
      <c r="C933" s="58">
        <v>1301</v>
      </c>
      <c r="D933" s="59" t="s">
        <v>719</v>
      </c>
      <c r="E933" s="157" t="s">
        <v>616</v>
      </c>
      <c r="F933" s="58" t="s">
        <v>720</v>
      </c>
      <c r="G933" s="60">
        <v>210.523</v>
      </c>
      <c r="H933" s="60">
        <v>100</v>
      </c>
      <c r="I933" s="60">
        <v>0</v>
      </c>
      <c r="J933" s="60">
        <v>0</v>
      </c>
      <c r="K933" s="60">
        <v>64.313000000000002</v>
      </c>
      <c r="L933" s="60">
        <v>44.21</v>
      </c>
      <c r="M933" s="60">
        <v>2</v>
      </c>
      <c r="N933" s="60">
        <v>0</v>
      </c>
      <c r="O933" s="61">
        <v>21.950095714007496</v>
      </c>
      <c r="P933" s="158">
        <v>31.666666666666668</v>
      </c>
    </row>
    <row r="934" spans="1:16" s="79" customFormat="1" ht="67.5" customHeight="1">
      <c r="A934" s="58">
        <f t="shared" ref="A934:B937" si="173">A933+1</f>
        <v>865</v>
      </c>
      <c r="B934" s="58">
        <f t="shared" si="173"/>
        <v>2</v>
      </c>
      <c r="C934" s="58">
        <v>1463</v>
      </c>
      <c r="D934" s="59" t="s">
        <v>721</v>
      </c>
      <c r="E934" s="157" t="s">
        <v>616</v>
      </c>
      <c r="F934" s="58" t="s">
        <v>722</v>
      </c>
      <c r="G934" s="60">
        <v>167.221</v>
      </c>
      <c r="H934" s="60">
        <v>73.611000000000004</v>
      </c>
      <c r="I934" s="60">
        <v>0</v>
      </c>
      <c r="J934" s="60">
        <v>0</v>
      </c>
      <c r="K934" s="60">
        <v>53.61</v>
      </c>
      <c r="L934" s="60">
        <v>40</v>
      </c>
      <c r="M934" s="60">
        <v>0</v>
      </c>
      <c r="N934" s="60">
        <v>0</v>
      </c>
      <c r="O934" s="61">
        <v>23.920440614516121</v>
      </c>
      <c r="P934" s="158">
        <v>31.666666666666668</v>
      </c>
    </row>
    <row r="935" spans="1:16" s="79" customFormat="1" ht="67.5" customHeight="1">
      <c r="A935" s="58">
        <f t="shared" si="173"/>
        <v>866</v>
      </c>
      <c r="B935" s="58">
        <f t="shared" si="173"/>
        <v>3</v>
      </c>
      <c r="C935" s="58">
        <v>1464</v>
      </c>
      <c r="D935" s="59" t="s">
        <v>723</v>
      </c>
      <c r="E935" s="157" t="s">
        <v>616</v>
      </c>
      <c r="F935" s="58" t="s">
        <v>724</v>
      </c>
      <c r="G935" s="60">
        <v>167.221</v>
      </c>
      <c r="H935" s="60">
        <v>75</v>
      </c>
      <c r="I935" s="60">
        <v>0</v>
      </c>
      <c r="J935" s="60">
        <v>0</v>
      </c>
      <c r="K935" s="60">
        <v>56.220999999999997</v>
      </c>
      <c r="L935" s="60">
        <v>17.087</v>
      </c>
      <c r="M935" s="60">
        <v>18.913</v>
      </c>
      <c r="N935" s="60">
        <v>0</v>
      </c>
      <c r="O935" s="61">
        <v>21.528396553064507</v>
      </c>
      <c r="P935" s="158">
        <v>30.666666666666668</v>
      </c>
    </row>
    <row r="936" spans="1:16" s="79" customFormat="1" ht="67.5" customHeight="1">
      <c r="A936" s="58">
        <f t="shared" si="173"/>
        <v>867</v>
      </c>
      <c r="B936" s="58">
        <f t="shared" si="173"/>
        <v>4</v>
      </c>
      <c r="C936" s="58">
        <v>1612</v>
      </c>
      <c r="D936" s="59" t="s">
        <v>1050</v>
      </c>
      <c r="E936" s="157" t="s">
        <v>876</v>
      </c>
      <c r="F936" s="58" t="s">
        <v>1051</v>
      </c>
      <c r="G936" s="60">
        <v>131.423</v>
      </c>
      <c r="H936" s="60">
        <v>57.698</v>
      </c>
      <c r="I936" s="60">
        <v>0</v>
      </c>
      <c r="J936" s="60">
        <v>0</v>
      </c>
      <c r="K936" s="60">
        <v>45</v>
      </c>
      <c r="L936" s="60">
        <v>26.725000000000001</v>
      </c>
      <c r="M936" s="60">
        <v>2</v>
      </c>
      <c r="N936" s="60">
        <v>0</v>
      </c>
      <c r="O936" s="61">
        <v>21.856904803573197</v>
      </c>
      <c r="P936" s="158">
        <v>29.333333333333332</v>
      </c>
    </row>
    <row r="937" spans="1:16" s="79" customFormat="1" ht="67.5" customHeight="1">
      <c r="A937" s="58">
        <f t="shared" si="173"/>
        <v>868</v>
      </c>
      <c r="B937" s="58">
        <f t="shared" si="173"/>
        <v>5</v>
      </c>
      <c r="C937" s="58">
        <v>1304</v>
      </c>
      <c r="D937" s="59" t="s">
        <v>1052</v>
      </c>
      <c r="E937" s="157" t="s">
        <v>876</v>
      </c>
      <c r="F937" s="58" t="s">
        <v>1053</v>
      </c>
      <c r="G937" s="60">
        <v>282.09699999999998</v>
      </c>
      <c r="H937" s="60">
        <v>120</v>
      </c>
      <c r="I937" s="60">
        <v>0</v>
      </c>
      <c r="J937" s="60">
        <v>0</v>
      </c>
      <c r="K937" s="60">
        <v>96.897000000000006</v>
      </c>
      <c r="L937" s="60">
        <v>65.2</v>
      </c>
      <c r="M937" s="60">
        <v>0</v>
      </c>
      <c r="N937" s="60">
        <v>0</v>
      </c>
      <c r="O937" s="61">
        <v>23.112617291215436</v>
      </c>
      <c r="P937" s="158">
        <v>29</v>
      </c>
    </row>
    <row r="938" spans="1:16" s="19" customFormat="1" ht="20.25">
      <c r="A938" s="16"/>
      <c r="B938" s="27">
        <v>4</v>
      </c>
      <c r="C938" s="17"/>
      <c r="D938" s="20" t="s">
        <v>162</v>
      </c>
      <c r="E938" s="89"/>
      <c r="F938" s="18"/>
      <c r="G938" s="28">
        <f>SUM(G939:G942)</f>
        <v>1191.961</v>
      </c>
      <c r="H938" s="28">
        <f t="shared" ref="H938:N938" si="174">SUM(H939:H942)</f>
        <v>594.29999999999995</v>
      </c>
      <c r="I938" s="28">
        <f t="shared" si="174"/>
        <v>0</v>
      </c>
      <c r="J938" s="28">
        <f t="shared" si="174"/>
        <v>0</v>
      </c>
      <c r="K938" s="28">
        <f t="shared" si="174"/>
        <v>357.661</v>
      </c>
      <c r="L938" s="28">
        <f t="shared" si="174"/>
        <v>240</v>
      </c>
      <c r="M938" s="28">
        <f t="shared" si="174"/>
        <v>0</v>
      </c>
      <c r="N938" s="28">
        <f t="shared" si="174"/>
        <v>0</v>
      </c>
      <c r="O938" s="36"/>
      <c r="P938" s="36"/>
    </row>
    <row r="939" spans="1:16" s="79" customFormat="1" ht="67.5" customHeight="1">
      <c r="A939" s="58">
        <f>A937+1</f>
        <v>869</v>
      </c>
      <c r="B939" s="58">
        <v>1</v>
      </c>
      <c r="C939" s="58">
        <v>1593</v>
      </c>
      <c r="D939" s="59" t="s">
        <v>1054</v>
      </c>
      <c r="E939" s="157" t="s">
        <v>876</v>
      </c>
      <c r="F939" s="58" t="s">
        <v>1055</v>
      </c>
      <c r="G939" s="60">
        <v>299.76100000000002</v>
      </c>
      <c r="H939" s="60">
        <v>149</v>
      </c>
      <c r="I939" s="60">
        <v>0</v>
      </c>
      <c r="J939" s="60">
        <v>0</v>
      </c>
      <c r="K939" s="60">
        <v>90.760999999999996</v>
      </c>
      <c r="L939" s="60">
        <v>60</v>
      </c>
      <c r="M939" s="60">
        <v>0</v>
      </c>
      <c r="N939" s="60">
        <v>0</v>
      </c>
      <c r="O939" s="61">
        <f>(N939+M939+L939)/G939*100</f>
        <v>20.015946037009481</v>
      </c>
      <c r="P939" s="158" t="e">
        <f>#REF!+#REF!</f>
        <v>#REF!</v>
      </c>
    </row>
    <row r="940" spans="1:16" s="79" customFormat="1" ht="67.5" customHeight="1">
      <c r="A940" s="58">
        <f t="shared" ref="A940:B942" si="175">A939+1</f>
        <v>870</v>
      </c>
      <c r="B940" s="58">
        <f t="shared" si="175"/>
        <v>2</v>
      </c>
      <c r="C940" s="58">
        <v>1602</v>
      </c>
      <c r="D940" s="59" t="s">
        <v>1582</v>
      </c>
      <c r="E940" s="157" t="s">
        <v>1441</v>
      </c>
      <c r="F940" s="58" t="s">
        <v>1583</v>
      </c>
      <c r="G940" s="60">
        <v>295.72800000000001</v>
      </c>
      <c r="H940" s="60">
        <v>147.80000000000001</v>
      </c>
      <c r="I940" s="60">
        <v>0</v>
      </c>
      <c r="J940" s="60">
        <v>0</v>
      </c>
      <c r="K940" s="60">
        <v>87.927999999999997</v>
      </c>
      <c r="L940" s="60">
        <v>60</v>
      </c>
      <c r="M940" s="60">
        <v>0</v>
      </c>
      <c r="N940" s="60">
        <v>0</v>
      </c>
      <c r="O940" s="61">
        <v>20.28891413731537</v>
      </c>
      <c r="P940" s="158">
        <v>30.333333333333332</v>
      </c>
    </row>
    <row r="941" spans="1:16" s="79" customFormat="1" ht="67.5" customHeight="1">
      <c r="A941" s="58">
        <f t="shared" si="175"/>
        <v>871</v>
      </c>
      <c r="B941" s="58">
        <f t="shared" si="175"/>
        <v>3</v>
      </c>
      <c r="C941" s="58">
        <v>1628</v>
      </c>
      <c r="D941" s="59" t="s">
        <v>1584</v>
      </c>
      <c r="E941" s="157" t="s">
        <v>1441</v>
      </c>
      <c r="F941" s="58" t="s">
        <v>1585</v>
      </c>
      <c r="G941" s="60">
        <v>296.54700000000003</v>
      </c>
      <c r="H941" s="60">
        <v>148</v>
      </c>
      <c r="I941" s="60">
        <v>0</v>
      </c>
      <c r="J941" s="60">
        <v>0</v>
      </c>
      <c r="K941" s="60">
        <v>88.546999999999997</v>
      </c>
      <c r="L941" s="60">
        <v>60</v>
      </c>
      <c r="M941" s="60">
        <v>0</v>
      </c>
      <c r="N941" s="60">
        <v>0</v>
      </c>
      <c r="O941" s="61">
        <v>20.232880454025835</v>
      </c>
      <c r="P941" s="158">
        <v>30.333333333333332</v>
      </c>
    </row>
    <row r="942" spans="1:16" s="79" customFormat="1" ht="67.5" customHeight="1">
      <c r="A942" s="58">
        <f t="shared" si="175"/>
        <v>872</v>
      </c>
      <c r="B942" s="58">
        <f t="shared" si="175"/>
        <v>4</v>
      </c>
      <c r="C942" s="58">
        <v>1672</v>
      </c>
      <c r="D942" s="59" t="s">
        <v>1586</v>
      </c>
      <c r="E942" s="157" t="s">
        <v>1441</v>
      </c>
      <c r="F942" s="58" t="s">
        <v>1055</v>
      </c>
      <c r="G942" s="60">
        <v>299.92500000000001</v>
      </c>
      <c r="H942" s="60">
        <v>149.5</v>
      </c>
      <c r="I942" s="60">
        <v>0</v>
      </c>
      <c r="J942" s="60">
        <v>0</v>
      </c>
      <c r="K942" s="60">
        <v>90.424999999999997</v>
      </c>
      <c r="L942" s="60">
        <v>60</v>
      </c>
      <c r="M942" s="60">
        <v>0</v>
      </c>
      <c r="N942" s="60">
        <v>0</v>
      </c>
      <c r="O942" s="61">
        <v>20.005001250312578</v>
      </c>
      <c r="P942" s="158">
        <v>27.333333333333332</v>
      </c>
    </row>
    <row r="943" spans="1:16" s="19" customFormat="1" ht="20.25">
      <c r="A943" s="16"/>
      <c r="B943" s="27">
        <v>9</v>
      </c>
      <c r="C943" s="17"/>
      <c r="D943" s="20" t="s">
        <v>163</v>
      </c>
      <c r="E943" s="89"/>
      <c r="F943" s="18"/>
      <c r="G943" s="28">
        <f>SUM(G944:G952)</f>
        <v>2239.873</v>
      </c>
      <c r="H943" s="28">
        <f t="shared" ref="H943:N943" si="176">SUM(H944:H952)</f>
        <v>1119.742</v>
      </c>
      <c r="I943" s="28">
        <f t="shared" si="176"/>
        <v>0</v>
      </c>
      <c r="J943" s="28">
        <f t="shared" si="176"/>
        <v>0</v>
      </c>
      <c r="K943" s="28">
        <f t="shared" si="176"/>
        <v>641.09100000000012</v>
      </c>
      <c r="L943" s="28">
        <f t="shared" si="176"/>
        <v>314.48599999999999</v>
      </c>
      <c r="M943" s="28">
        <f t="shared" si="176"/>
        <v>30</v>
      </c>
      <c r="N943" s="28">
        <f t="shared" si="176"/>
        <v>134.554</v>
      </c>
      <c r="O943" s="36"/>
      <c r="P943" s="36"/>
    </row>
    <row r="944" spans="1:16" s="79" customFormat="1" ht="67.5" customHeight="1">
      <c r="A944" s="58">
        <f>A942+1</f>
        <v>873</v>
      </c>
      <c r="B944" s="58">
        <v>1</v>
      </c>
      <c r="C944" s="58">
        <v>1544</v>
      </c>
      <c r="D944" s="59" t="s">
        <v>725</v>
      </c>
      <c r="E944" s="157" t="s">
        <v>616</v>
      </c>
      <c r="F944" s="58" t="s">
        <v>726</v>
      </c>
      <c r="G944" s="60">
        <v>299.81200000000001</v>
      </c>
      <c r="H944" s="60">
        <v>149.90600000000001</v>
      </c>
      <c r="I944" s="60">
        <v>0</v>
      </c>
      <c r="J944" s="60">
        <v>0</v>
      </c>
      <c r="K944" s="190">
        <v>87.049000000000007</v>
      </c>
      <c r="L944" s="60">
        <v>45</v>
      </c>
      <c r="M944" s="60">
        <v>0</v>
      </c>
      <c r="N944" s="60">
        <v>17.856999999999999</v>
      </c>
      <c r="O944" s="61">
        <f>(L944+M944+N944)/G944*100</f>
        <v>20.965471695595905</v>
      </c>
      <c r="P944" s="158" t="e">
        <f>#REF!+#REF!</f>
        <v>#REF!</v>
      </c>
    </row>
    <row r="945" spans="1:16" s="79" customFormat="1" ht="67.5" customHeight="1">
      <c r="A945" s="58">
        <f>A944+1</f>
        <v>874</v>
      </c>
      <c r="B945" s="58">
        <f>B944+1</f>
        <v>2</v>
      </c>
      <c r="C945" s="58">
        <v>1726</v>
      </c>
      <c r="D945" s="59" t="s">
        <v>845</v>
      </c>
      <c r="E945" s="157" t="s">
        <v>764</v>
      </c>
      <c r="F945" s="58" t="s">
        <v>846</v>
      </c>
      <c r="G945" s="60">
        <v>299.60000000000002</v>
      </c>
      <c r="H945" s="60">
        <v>149.80000000000001</v>
      </c>
      <c r="I945" s="60">
        <v>0</v>
      </c>
      <c r="J945" s="60">
        <v>0</v>
      </c>
      <c r="K945" s="60">
        <v>89.227000000000004</v>
      </c>
      <c r="L945" s="60">
        <v>38</v>
      </c>
      <c r="M945" s="60">
        <v>0</v>
      </c>
      <c r="N945" s="60">
        <v>22.573</v>
      </c>
      <c r="O945" s="61">
        <v>20.217957276368491</v>
      </c>
      <c r="P945" s="158">
        <v>29.166666666666668</v>
      </c>
    </row>
    <row r="946" spans="1:16" s="79" customFormat="1" ht="60" customHeight="1">
      <c r="A946" s="58">
        <f>A945+1</f>
        <v>875</v>
      </c>
      <c r="B946" s="58">
        <f>B945+1</f>
        <v>3</v>
      </c>
      <c r="C946" s="58">
        <v>2032</v>
      </c>
      <c r="D946" s="59" t="s">
        <v>847</v>
      </c>
      <c r="E946" s="157" t="s">
        <v>764</v>
      </c>
      <c r="F946" s="58" t="s">
        <v>726</v>
      </c>
      <c r="G946" s="60">
        <v>149.69999999999999</v>
      </c>
      <c r="H946" s="60">
        <v>74.849999999999994</v>
      </c>
      <c r="I946" s="60">
        <v>0</v>
      </c>
      <c r="J946" s="60">
        <v>0</v>
      </c>
      <c r="K946" s="60">
        <v>44.85</v>
      </c>
      <c r="L946" s="60">
        <v>30</v>
      </c>
      <c r="M946" s="60">
        <v>0</v>
      </c>
      <c r="N946" s="60">
        <v>0</v>
      </c>
      <c r="O946" s="61">
        <v>20.040080160320642</v>
      </c>
      <c r="P946" s="158">
        <v>28.5</v>
      </c>
    </row>
    <row r="947" spans="1:16" s="79" customFormat="1" ht="42.75" customHeight="1">
      <c r="A947" s="58">
        <f t="shared" ref="A947:A952" si="177">A946+1</f>
        <v>876</v>
      </c>
      <c r="B947" s="58">
        <f t="shared" ref="B947:B952" si="178">B946+1</f>
        <v>4</v>
      </c>
      <c r="C947" s="58">
        <v>1614</v>
      </c>
      <c r="D947" s="59" t="s">
        <v>1351</v>
      </c>
      <c r="E947" s="157" t="s">
        <v>1100</v>
      </c>
      <c r="F947" s="58" t="s">
        <v>726</v>
      </c>
      <c r="G947" s="60">
        <v>299.988</v>
      </c>
      <c r="H947" s="60">
        <v>149.80000000000001</v>
      </c>
      <c r="I947" s="60">
        <v>0</v>
      </c>
      <c r="J947" s="60">
        <v>0</v>
      </c>
      <c r="K947" s="60">
        <v>72.281000000000006</v>
      </c>
      <c r="L947" s="60">
        <v>10</v>
      </c>
      <c r="M947" s="60">
        <v>30</v>
      </c>
      <c r="N947" s="60">
        <v>37.906999999999996</v>
      </c>
      <c r="O947" s="61">
        <v>25.970038801552057</v>
      </c>
      <c r="P947" s="158">
        <v>32.5</v>
      </c>
    </row>
    <row r="948" spans="1:16" s="79" customFormat="1" ht="67.5" customHeight="1">
      <c r="A948" s="58">
        <f t="shared" si="177"/>
        <v>877</v>
      </c>
      <c r="B948" s="58">
        <f t="shared" si="178"/>
        <v>5</v>
      </c>
      <c r="C948" s="58">
        <v>1622</v>
      </c>
      <c r="D948" s="59" t="s">
        <v>1352</v>
      </c>
      <c r="E948" s="157" t="s">
        <v>1100</v>
      </c>
      <c r="F948" s="58" t="s">
        <v>1353</v>
      </c>
      <c r="G948" s="60">
        <v>70</v>
      </c>
      <c r="H948" s="60">
        <v>35</v>
      </c>
      <c r="I948" s="60">
        <v>0</v>
      </c>
      <c r="J948" s="60">
        <v>0</v>
      </c>
      <c r="K948" s="60">
        <v>20</v>
      </c>
      <c r="L948" s="60">
        <v>15</v>
      </c>
      <c r="M948" s="60">
        <v>0</v>
      </c>
      <c r="N948" s="60">
        <v>0</v>
      </c>
      <c r="O948" s="61">
        <v>21.428571428571427</v>
      </c>
      <c r="P948" s="158">
        <v>31.833333333333332</v>
      </c>
    </row>
    <row r="949" spans="1:16" s="79" customFormat="1" ht="67.5" customHeight="1">
      <c r="A949" s="58">
        <f t="shared" si="177"/>
        <v>878</v>
      </c>
      <c r="B949" s="58">
        <f t="shared" si="178"/>
        <v>6</v>
      </c>
      <c r="C949" s="58">
        <v>1746</v>
      </c>
      <c r="D949" s="59" t="s">
        <v>1354</v>
      </c>
      <c r="E949" s="157" t="s">
        <v>1100</v>
      </c>
      <c r="F949" s="58" t="s">
        <v>726</v>
      </c>
      <c r="G949" s="60">
        <v>299.87099999999998</v>
      </c>
      <c r="H949" s="60">
        <v>149.935</v>
      </c>
      <c r="I949" s="60">
        <v>0</v>
      </c>
      <c r="J949" s="60">
        <v>0</v>
      </c>
      <c r="K949" s="60">
        <v>86.963999999999999</v>
      </c>
      <c r="L949" s="60">
        <v>31.486000000000001</v>
      </c>
      <c r="M949" s="60">
        <v>0</v>
      </c>
      <c r="N949" s="60">
        <v>31.486000000000001</v>
      </c>
      <c r="O949" s="61">
        <v>20.999696536177225</v>
      </c>
      <c r="P949" s="158">
        <v>31.166666666666668</v>
      </c>
    </row>
    <row r="950" spans="1:16" s="79" customFormat="1" ht="66" customHeight="1">
      <c r="A950" s="58">
        <f t="shared" si="177"/>
        <v>879</v>
      </c>
      <c r="B950" s="58">
        <f t="shared" si="178"/>
        <v>7</v>
      </c>
      <c r="C950" s="58">
        <v>2128</v>
      </c>
      <c r="D950" s="59" t="s">
        <v>1355</v>
      </c>
      <c r="E950" s="157" t="s">
        <v>1100</v>
      </c>
      <c r="F950" s="58" t="s">
        <v>726</v>
      </c>
      <c r="G950" s="60">
        <v>280.26400000000001</v>
      </c>
      <c r="H950" s="60">
        <v>140.13200000000001</v>
      </c>
      <c r="I950" s="60">
        <v>0</v>
      </c>
      <c r="J950" s="60">
        <v>0</v>
      </c>
      <c r="K950" s="60">
        <v>80.400999999999996</v>
      </c>
      <c r="L950" s="60">
        <v>35</v>
      </c>
      <c r="M950" s="60">
        <v>0</v>
      </c>
      <c r="N950" s="60">
        <v>24.731000000000002</v>
      </c>
      <c r="O950" s="61">
        <v>21.312405446293496</v>
      </c>
      <c r="P950" s="158">
        <v>30.833333333333332</v>
      </c>
    </row>
    <row r="951" spans="1:16" s="79" customFormat="1" ht="67.5" customHeight="1">
      <c r="A951" s="58">
        <f t="shared" si="177"/>
        <v>880</v>
      </c>
      <c r="B951" s="58">
        <f t="shared" si="178"/>
        <v>8</v>
      </c>
      <c r="C951" s="58">
        <v>1630</v>
      </c>
      <c r="D951" s="59" t="s">
        <v>1587</v>
      </c>
      <c r="E951" s="157" t="s">
        <v>1441</v>
      </c>
      <c r="F951" s="58" t="s">
        <v>1353</v>
      </c>
      <c r="G951" s="60">
        <v>298.25799999999998</v>
      </c>
      <c r="H951" s="60">
        <v>149.12899999999999</v>
      </c>
      <c r="I951" s="60">
        <v>0</v>
      </c>
      <c r="J951" s="60">
        <v>0</v>
      </c>
      <c r="K951" s="60">
        <v>89.129000000000005</v>
      </c>
      <c r="L951" s="60">
        <v>60</v>
      </c>
      <c r="M951" s="60">
        <v>0</v>
      </c>
      <c r="N951" s="60">
        <v>0</v>
      </c>
      <c r="O951" s="61">
        <v>20.116811619470393</v>
      </c>
      <c r="P951" s="158">
        <v>28.833333333333332</v>
      </c>
    </row>
    <row r="952" spans="1:16" s="79" customFormat="1" ht="77.25" customHeight="1">
      <c r="A952" s="58">
        <f t="shared" si="177"/>
        <v>881</v>
      </c>
      <c r="B952" s="58">
        <f t="shared" si="178"/>
        <v>9</v>
      </c>
      <c r="C952" s="58">
        <v>1686</v>
      </c>
      <c r="D952" s="59" t="s">
        <v>1588</v>
      </c>
      <c r="E952" s="157" t="s">
        <v>1441</v>
      </c>
      <c r="F952" s="58" t="s">
        <v>1589</v>
      </c>
      <c r="G952" s="60">
        <v>242.38</v>
      </c>
      <c r="H952" s="60">
        <v>121.19</v>
      </c>
      <c r="I952" s="60">
        <v>0</v>
      </c>
      <c r="J952" s="60">
        <v>0</v>
      </c>
      <c r="K952" s="60">
        <v>71.19</v>
      </c>
      <c r="L952" s="60">
        <v>50</v>
      </c>
      <c r="M952" s="60">
        <v>0</v>
      </c>
      <c r="N952" s="60">
        <v>0</v>
      </c>
      <c r="O952" s="61">
        <v>20.628764749566798</v>
      </c>
      <c r="P952" s="158">
        <v>28.833333333333332</v>
      </c>
    </row>
    <row r="953" spans="1:16" s="19" customFormat="1" ht="20.25">
      <c r="A953" s="16"/>
      <c r="B953" s="27">
        <v>6</v>
      </c>
      <c r="C953" s="17"/>
      <c r="D953" s="20" t="s">
        <v>164</v>
      </c>
      <c r="E953" s="89"/>
      <c r="F953" s="18"/>
      <c r="G953" s="28">
        <f>SUM(G954:G959)</f>
        <v>1145.71</v>
      </c>
      <c r="H953" s="28">
        <f t="shared" ref="H953:N953" si="179">SUM(H954:H959)</f>
        <v>572.85300000000007</v>
      </c>
      <c r="I953" s="28">
        <f t="shared" si="179"/>
        <v>0</v>
      </c>
      <c r="J953" s="28">
        <f t="shared" si="179"/>
        <v>0</v>
      </c>
      <c r="K953" s="28">
        <f t="shared" si="179"/>
        <v>362.85700000000003</v>
      </c>
      <c r="L953" s="28">
        <f t="shared" si="179"/>
        <v>95</v>
      </c>
      <c r="M953" s="28">
        <f t="shared" si="179"/>
        <v>98</v>
      </c>
      <c r="N953" s="28">
        <f t="shared" si="179"/>
        <v>17</v>
      </c>
      <c r="O953" s="36"/>
      <c r="P953" s="36"/>
    </row>
    <row r="954" spans="1:16" s="79" customFormat="1" ht="67.5" customHeight="1">
      <c r="A954" s="58">
        <f>A952+1</f>
        <v>882</v>
      </c>
      <c r="B954" s="58">
        <v>1</v>
      </c>
      <c r="C954" s="58">
        <v>2605</v>
      </c>
      <c r="D954" s="59" t="s">
        <v>1056</v>
      </c>
      <c r="E954" s="157" t="s">
        <v>876</v>
      </c>
      <c r="F954" s="58" t="s">
        <v>1057</v>
      </c>
      <c r="G954" s="60">
        <v>61.76</v>
      </c>
      <c r="H954" s="60">
        <v>30.88</v>
      </c>
      <c r="I954" s="60">
        <v>0</v>
      </c>
      <c r="J954" s="60">
        <v>0</v>
      </c>
      <c r="K954" s="60">
        <v>15.88</v>
      </c>
      <c r="L954" s="60">
        <v>0</v>
      </c>
      <c r="M954" s="60">
        <v>15</v>
      </c>
      <c r="N954" s="60">
        <v>0</v>
      </c>
      <c r="O954" s="61">
        <v>24.287564766839377</v>
      </c>
      <c r="P954" s="158">
        <v>30</v>
      </c>
    </row>
    <row r="955" spans="1:16" s="79" customFormat="1" ht="67.5" customHeight="1">
      <c r="A955" s="58">
        <f t="shared" ref="A955:B957" si="180">A954+1</f>
        <v>883</v>
      </c>
      <c r="B955" s="58">
        <f t="shared" si="180"/>
        <v>2</v>
      </c>
      <c r="C955" s="58">
        <v>2466</v>
      </c>
      <c r="D955" s="59" t="s">
        <v>1058</v>
      </c>
      <c r="E955" s="157" t="s">
        <v>876</v>
      </c>
      <c r="F955" s="58" t="s">
        <v>1059</v>
      </c>
      <c r="G955" s="60">
        <v>243.67099999999999</v>
      </c>
      <c r="H955" s="60">
        <v>121.83499999999999</v>
      </c>
      <c r="I955" s="60">
        <v>0</v>
      </c>
      <c r="J955" s="60">
        <v>0</v>
      </c>
      <c r="K955" s="60">
        <v>78.835999999999999</v>
      </c>
      <c r="L955" s="60">
        <v>5</v>
      </c>
      <c r="M955" s="60">
        <v>38</v>
      </c>
      <c r="N955" s="60">
        <v>0</v>
      </c>
      <c r="O955" s="61">
        <v>17.646744996327016</v>
      </c>
      <c r="P955" s="158">
        <v>27.333333333333332</v>
      </c>
    </row>
    <row r="956" spans="1:16" s="79" customFormat="1" ht="67.5" customHeight="1">
      <c r="A956" s="58">
        <f t="shared" si="180"/>
        <v>884</v>
      </c>
      <c r="B956" s="58">
        <f t="shared" si="180"/>
        <v>3</v>
      </c>
      <c r="C956" s="58">
        <v>1972</v>
      </c>
      <c r="D956" s="59" t="s">
        <v>1356</v>
      </c>
      <c r="E956" s="157" t="s">
        <v>1100</v>
      </c>
      <c r="F956" s="58" t="s">
        <v>1059</v>
      </c>
      <c r="G956" s="60">
        <v>96.114999999999995</v>
      </c>
      <c r="H956" s="60">
        <v>48.057000000000002</v>
      </c>
      <c r="I956" s="60">
        <v>0</v>
      </c>
      <c r="J956" s="60">
        <v>0</v>
      </c>
      <c r="K956" s="60">
        <v>28.058</v>
      </c>
      <c r="L956" s="60">
        <v>17</v>
      </c>
      <c r="M956" s="60">
        <v>3</v>
      </c>
      <c r="N956" s="60">
        <v>0</v>
      </c>
      <c r="O956" s="61">
        <v>20.808406596264891</v>
      </c>
      <c r="P956" s="158">
        <v>31.333333333333332</v>
      </c>
    </row>
    <row r="957" spans="1:16" s="79" customFormat="1" ht="67.5" customHeight="1">
      <c r="A957" s="58">
        <f t="shared" si="180"/>
        <v>885</v>
      </c>
      <c r="B957" s="58">
        <f t="shared" si="180"/>
        <v>4</v>
      </c>
      <c r="C957" s="58">
        <v>2133</v>
      </c>
      <c r="D957" s="59" t="s">
        <v>1357</v>
      </c>
      <c r="E957" s="157" t="s">
        <v>1100</v>
      </c>
      <c r="F957" s="58" t="s">
        <v>1358</v>
      </c>
      <c r="G957" s="60">
        <v>295.87400000000002</v>
      </c>
      <c r="H957" s="60">
        <v>147.93700000000001</v>
      </c>
      <c r="I957" s="60">
        <v>0</v>
      </c>
      <c r="J957" s="60">
        <v>0</v>
      </c>
      <c r="K957" s="60">
        <v>95.936999999999998</v>
      </c>
      <c r="L957" s="60">
        <v>20</v>
      </c>
      <c r="M957" s="60">
        <v>15</v>
      </c>
      <c r="N957" s="60">
        <v>17</v>
      </c>
      <c r="O957" s="61">
        <v>17.575048838356867</v>
      </c>
      <c r="P957" s="158">
        <v>29</v>
      </c>
    </row>
    <row r="958" spans="1:16" s="79" customFormat="1" ht="67.5" customHeight="1">
      <c r="A958" s="58">
        <f t="shared" ref="A958:B958" si="181">A957+1</f>
        <v>886</v>
      </c>
      <c r="B958" s="58">
        <f t="shared" si="181"/>
        <v>5</v>
      </c>
      <c r="C958" s="80">
        <v>2087</v>
      </c>
      <c r="D958" s="163" t="s">
        <v>1736</v>
      </c>
      <c r="E958" s="157" t="s">
        <v>1100</v>
      </c>
      <c r="F958" s="58" t="s">
        <v>1737</v>
      </c>
      <c r="G958" s="81">
        <v>56.179000000000002</v>
      </c>
      <c r="H958" s="81">
        <v>28.088999999999999</v>
      </c>
      <c r="I958" s="81">
        <v>0</v>
      </c>
      <c r="J958" s="81">
        <v>0</v>
      </c>
      <c r="K958" s="81">
        <v>18.09</v>
      </c>
      <c r="L958" s="81">
        <v>3</v>
      </c>
      <c r="M958" s="81">
        <v>7</v>
      </c>
      <c r="N958" s="81">
        <v>0</v>
      </c>
      <c r="O958" s="159">
        <f t="shared" ref="O958" si="182">(L958+M958+N958)/G958*100</f>
        <v>17.800245643389879</v>
      </c>
      <c r="P958" s="158">
        <v>28</v>
      </c>
    </row>
    <row r="959" spans="1:16" s="79" customFormat="1" ht="67.5" customHeight="1">
      <c r="A959" s="58">
        <f t="shared" ref="A959:B959" si="183">A958+1</f>
        <v>887</v>
      </c>
      <c r="B959" s="58">
        <f t="shared" si="183"/>
        <v>6</v>
      </c>
      <c r="C959" s="58">
        <v>2183</v>
      </c>
      <c r="D959" s="59" t="s">
        <v>1590</v>
      </c>
      <c r="E959" s="157" t="s">
        <v>1441</v>
      </c>
      <c r="F959" s="58" t="s">
        <v>1057</v>
      </c>
      <c r="G959" s="60">
        <v>392.11099999999999</v>
      </c>
      <c r="H959" s="60">
        <v>196.05500000000001</v>
      </c>
      <c r="I959" s="60">
        <v>0</v>
      </c>
      <c r="J959" s="60">
        <v>0</v>
      </c>
      <c r="K959" s="60">
        <v>126.056</v>
      </c>
      <c r="L959" s="60">
        <v>50</v>
      </c>
      <c r="M959" s="60">
        <v>20</v>
      </c>
      <c r="N959" s="60">
        <v>0</v>
      </c>
      <c r="O959" s="61">
        <f>(N959+M959+L959)/G959*100</f>
        <v>17.852087801668407</v>
      </c>
      <c r="P959" s="158" t="e">
        <f>#REF!+#REF!</f>
        <v>#REF!</v>
      </c>
    </row>
    <row r="960" spans="1:16" s="19" customFormat="1" ht="20.25">
      <c r="A960" s="67"/>
      <c r="B960" s="67">
        <v>4</v>
      </c>
      <c r="C960" s="68"/>
      <c r="D960" s="76" t="s">
        <v>609</v>
      </c>
      <c r="E960" s="91"/>
      <c r="F960" s="77"/>
      <c r="G960" s="78">
        <f>SUM(G961:G964)</f>
        <v>1232.5940000000001</v>
      </c>
      <c r="H960" s="78">
        <f t="shared" ref="H960:N960" si="184">SUM(H961:H964)</f>
        <v>567</v>
      </c>
      <c r="I960" s="78">
        <f t="shared" si="184"/>
        <v>0</v>
      </c>
      <c r="J960" s="78">
        <f t="shared" si="184"/>
        <v>0</v>
      </c>
      <c r="K960" s="78">
        <f t="shared" si="184"/>
        <v>453.59399999999999</v>
      </c>
      <c r="L960" s="78">
        <f t="shared" si="184"/>
        <v>212</v>
      </c>
      <c r="M960" s="78">
        <f t="shared" si="184"/>
        <v>0</v>
      </c>
      <c r="N960" s="78">
        <f t="shared" si="184"/>
        <v>0</v>
      </c>
      <c r="O960" s="36"/>
      <c r="P960" s="36"/>
    </row>
    <row r="961" spans="1:16" s="79" customFormat="1" ht="67.5" customHeight="1">
      <c r="A961" s="58">
        <f>A959+1</f>
        <v>888</v>
      </c>
      <c r="B961" s="58">
        <v>1</v>
      </c>
      <c r="C961" s="58">
        <v>1432</v>
      </c>
      <c r="D961" s="59" t="s">
        <v>610</v>
      </c>
      <c r="E961" s="157" t="s">
        <v>44</v>
      </c>
      <c r="F961" s="58" t="s">
        <v>611</v>
      </c>
      <c r="G961" s="60">
        <v>99.641000000000005</v>
      </c>
      <c r="H961" s="60">
        <v>49</v>
      </c>
      <c r="I961" s="60">
        <v>0</v>
      </c>
      <c r="J961" s="60">
        <v>0</v>
      </c>
      <c r="K961" s="173">
        <v>32.640999999999998</v>
      </c>
      <c r="L961" s="60">
        <v>18</v>
      </c>
      <c r="M961" s="60">
        <v>0</v>
      </c>
      <c r="N961" s="60">
        <v>0</v>
      </c>
      <c r="O961" s="61">
        <f>(L961+M961+N961)/G961*100</f>
        <v>18.06485282162965</v>
      </c>
      <c r="P961" s="158" t="e">
        <f>#REF!+#REF!</f>
        <v>#REF!</v>
      </c>
    </row>
    <row r="962" spans="1:16" s="79" customFormat="1" ht="67.5" customHeight="1">
      <c r="A962" s="58">
        <f t="shared" ref="A962:B964" si="185">A961+1</f>
        <v>889</v>
      </c>
      <c r="B962" s="58">
        <f t="shared" si="185"/>
        <v>2</v>
      </c>
      <c r="C962" s="58">
        <v>1804</v>
      </c>
      <c r="D962" s="59" t="s">
        <v>1724</v>
      </c>
      <c r="E962" s="157" t="s">
        <v>44</v>
      </c>
      <c r="F962" s="58" t="s">
        <v>1725</v>
      </c>
      <c r="G962" s="60">
        <v>495.45</v>
      </c>
      <c r="H962" s="60">
        <v>200</v>
      </c>
      <c r="I962" s="60">
        <v>0</v>
      </c>
      <c r="J962" s="60">
        <v>0</v>
      </c>
      <c r="K962" s="60">
        <v>210.45</v>
      </c>
      <c r="L962" s="60">
        <v>85</v>
      </c>
      <c r="M962" s="60">
        <v>0</v>
      </c>
      <c r="N962" s="60">
        <v>0</v>
      </c>
      <c r="O962" s="61">
        <f t="shared" ref="O962" si="186">(L962+M962+N962)/G962*100</f>
        <v>17.156120698355032</v>
      </c>
      <c r="P962" s="158">
        <v>24.667000000000002</v>
      </c>
    </row>
    <row r="963" spans="1:16" s="79" customFormat="1" ht="67.5" customHeight="1">
      <c r="A963" s="58">
        <f t="shared" si="185"/>
        <v>890</v>
      </c>
      <c r="B963" s="58">
        <f t="shared" si="185"/>
        <v>3</v>
      </c>
      <c r="C963" s="58">
        <v>1812</v>
      </c>
      <c r="D963" s="59" t="s">
        <v>1060</v>
      </c>
      <c r="E963" s="157" t="s">
        <v>876</v>
      </c>
      <c r="F963" s="58" t="s">
        <v>1061</v>
      </c>
      <c r="G963" s="60">
        <v>340.44600000000003</v>
      </c>
      <c r="H963" s="60">
        <v>170</v>
      </c>
      <c r="I963" s="60">
        <v>0</v>
      </c>
      <c r="J963" s="60">
        <v>0</v>
      </c>
      <c r="K963" s="173">
        <v>112.446</v>
      </c>
      <c r="L963" s="60">
        <v>58</v>
      </c>
      <c r="M963" s="60">
        <v>0</v>
      </c>
      <c r="N963" s="60">
        <v>0</v>
      </c>
      <c r="O963" s="61">
        <f>(N963+M963+L963)/G963*100</f>
        <v>17.036475681899624</v>
      </c>
      <c r="P963" s="158" t="e">
        <f>#REF!+#REF!</f>
        <v>#REF!</v>
      </c>
    </row>
    <row r="964" spans="1:16" s="79" customFormat="1" ht="67.5" customHeight="1">
      <c r="A964" s="58">
        <f t="shared" si="185"/>
        <v>891</v>
      </c>
      <c r="B964" s="58">
        <f t="shared" si="185"/>
        <v>4</v>
      </c>
      <c r="C964" s="58">
        <v>1821</v>
      </c>
      <c r="D964" s="59" t="s">
        <v>1591</v>
      </c>
      <c r="E964" s="157" t="s">
        <v>1441</v>
      </c>
      <c r="F964" s="58" t="s">
        <v>1592</v>
      </c>
      <c r="G964" s="60">
        <v>297.05700000000002</v>
      </c>
      <c r="H964" s="60">
        <v>148</v>
      </c>
      <c r="I964" s="60">
        <v>0</v>
      </c>
      <c r="J964" s="60">
        <v>0</v>
      </c>
      <c r="K964" s="173">
        <v>98.057000000000002</v>
      </c>
      <c r="L964" s="60">
        <v>51</v>
      </c>
      <c r="M964" s="60">
        <v>0</v>
      </c>
      <c r="N964" s="60">
        <v>0</v>
      </c>
      <c r="O964" s="61">
        <f>(N964+M964+L964)/G964*100</f>
        <v>17.168422221997798</v>
      </c>
      <c r="P964" s="158" t="e">
        <f>#REF!+#REF!</f>
        <v>#REF!</v>
      </c>
    </row>
    <row r="965" spans="1:16" s="19" customFormat="1" ht="20.25">
      <c r="A965" s="16"/>
      <c r="B965" s="27">
        <v>9</v>
      </c>
      <c r="C965" s="17"/>
      <c r="D965" s="20" t="s">
        <v>165</v>
      </c>
      <c r="E965" s="89"/>
      <c r="F965" s="18"/>
      <c r="G965" s="28">
        <f>SUM(G966:G974)</f>
        <v>3138.0459999999994</v>
      </c>
      <c r="H965" s="28">
        <f t="shared" ref="H965:N965" si="187">SUM(H966:H974)</f>
        <v>1471.67</v>
      </c>
      <c r="I965" s="28">
        <f t="shared" si="187"/>
        <v>0</v>
      </c>
      <c r="J965" s="28">
        <f t="shared" si="187"/>
        <v>0</v>
      </c>
      <c r="K965" s="28">
        <f t="shared" si="187"/>
        <v>1125.3829999999998</v>
      </c>
      <c r="L965" s="28">
        <f t="shared" si="187"/>
        <v>414.8</v>
      </c>
      <c r="M965" s="28">
        <f t="shared" si="187"/>
        <v>89.213999999999999</v>
      </c>
      <c r="N965" s="28">
        <f t="shared" si="187"/>
        <v>36.978999999999999</v>
      </c>
      <c r="O965" s="36"/>
      <c r="P965" s="36"/>
    </row>
    <row r="966" spans="1:16" s="79" customFormat="1" ht="67.5" customHeight="1">
      <c r="A966" s="58">
        <f>A964+1</f>
        <v>892</v>
      </c>
      <c r="B966" s="58">
        <v>1</v>
      </c>
      <c r="C966" s="58">
        <v>2214</v>
      </c>
      <c r="D966" s="59" t="s">
        <v>501</v>
      </c>
      <c r="E966" s="157" t="s">
        <v>44</v>
      </c>
      <c r="F966" s="58" t="s">
        <v>166</v>
      </c>
      <c r="G966" s="60">
        <v>299.887</v>
      </c>
      <c r="H966" s="60">
        <v>149.9</v>
      </c>
      <c r="I966" s="60">
        <v>0</v>
      </c>
      <c r="J966" s="60">
        <v>0</v>
      </c>
      <c r="K966" s="60">
        <v>98.986999999999995</v>
      </c>
      <c r="L966" s="60">
        <v>51</v>
      </c>
      <c r="M966" s="60">
        <v>0</v>
      </c>
      <c r="N966" s="60">
        <v>0</v>
      </c>
      <c r="O966" s="61">
        <f>(L966+M966+N966)/G966*100</f>
        <v>17.00640574616439</v>
      </c>
      <c r="P966" s="158" t="e">
        <f>#REF!+#REF!</f>
        <v>#REF!</v>
      </c>
    </row>
    <row r="967" spans="1:16" s="79" customFormat="1" ht="67.5" customHeight="1">
      <c r="A967" s="58">
        <f>A966+1</f>
        <v>893</v>
      </c>
      <c r="B967" s="58">
        <f>B966+1</f>
        <v>2</v>
      </c>
      <c r="C967" s="58">
        <v>2495</v>
      </c>
      <c r="D967" s="59" t="s">
        <v>502</v>
      </c>
      <c r="E967" s="157" t="s">
        <v>44</v>
      </c>
      <c r="F967" s="58" t="s">
        <v>503</v>
      </c>
      <c r="G967" s="60">
        <v>359.64499999999998</v>
      </c>
      <c r="H967" s="60">
        <v>179.82</v>
      </c>
      <c r="I967" s="60">
        <v>0</v>
      </c>
      <c r="J967" s="60">
        <v>0</v>
      </c>
      <c r="K967" s="60">
        <v>119.611</v>
      </c>
      <c r="L967" s="60">
        <v>31</v>
      </c>
      <c r="M967" s="60">
        <v>29.213999999999999</v>
      </c>
      <c r="N967" s="60">
        <v>0</v>
      </c>
      <c r="O967" s="61">
        <f>(L967+M967+N967)/G967*100</f>
        <v>16.742621195901513</v>
      </c>
      <c r="P967" s="158" t="e">
        <f>#REF!+#REF!</f>
        <v>#REF!</v>
      </c>
    </row>
    <row r="968" spans="1:16" s="79" customFormat="1" ht="67.5" customHeight="1">
      <c r="A968" s="58">
        <f>A967+1</f>
        <v>894</v>
      </c>
      <c r="B968" s="58">
        <f>B967+1</f>
        <v>3</v>
      </c>
      <c r="C968" s="58">
        <v>2488</v>
      </c>
      <c r="D968" s="59" t="s">
        <v>1062</v>
      </c>
      <c r="E968" s="157" t="s">
        <v>876</v>
      </c>
      <c r="F968" s="58" t="s">
        <v>503</v>
      </c>
      <c r="G968" s="60">
        <v>406.62099999999998</v>
      </c>
      <c r="H968" s="60">
        <v>200</v>
      </c>
      <c r="I968" s="60">
        <v>0</v>
      </c>
      <c r="J968" s="60">
        <v>0</v>
      </c>
      <c r="K968" s="60">
        <v>135.345</v>
      </c>
      <c r="L968" s="60">
        <v>55</v>
      </c>
      <c r="M968" s="60">
        <v>0</v>
      </c>
      <c r="N968" s="60">
        <v>16.276</v>
      </c>
      <c r="O968" s="61">
        <f>(N968+M968+L968)/G968*100</f>
        <v>17.528853649959053</v>
      </c>
      <c r="P968" s="158" t="e">
        <f>#REF!+#REF!</f>
        <v>#REF!</v>
      </c>
    </row>
    <row r="969" spans="1:16" s="79" customFormat="1" ht="67.5" customHeight="1">
      <c r="A969" s="58">
        <f t="shared" ref="A969:A974" si="188">A968+1</f>
        <v>895</v>
      </c>
      <c r="B969" s="58">
        <f t="shared" ref="B969:B974" si="189">B968+1</f>
        <v>4</v>
      </c>
      <c r="C969" s="58">
        <v>2624</v>
      </c>
      <c r="D969" s="59" t="s">
        <v>1063</v>
      </c>
      <c r="E969" s="157" t="s">
        <v>876</v>
      </c>
      <c r="F969" s="58" t="s">
        <v>1064</v>
      </c>
      <c r="G969" s="60">
        <v>192.61699999999999</v>
      </c>
      <c r="H969" s="60">
        <v>96.3</v>
      </c>
      <c r="I969" s="60">
        <v>0</v>
      </c>
      <c r="J969" s="60">
        <v>0</v>
      </c>
      <c r="K969" s="60">
        <v>62.988999999999997</v>
      </c>
      <c r="L969" s="60">
        <v>26</v>
      </c>
      <c r="M969" s="60">
        <v>0</v>
      </c>
      <c r="N969" s="60">
        <v>7.3280000000000003</v>
      </c>
      <c r="O969" s="61">
        <f>(N969+M969+L969)/G969*100</f>
        <v>17.302730288603811</v>
      </c>
      <c r="P969" s="158" t="e">
        <f>#REF!+#REF!</f>
        <v>#REF!</v>
      </c>
    </row>
    <row r="970" spans="1:16" s="79" customFormat="1" ht="67.5" customHeight="1">
      <c r="A970" s="58">
        <f t="shared" si="188"/>
        <v>896</v>
      </c>
      <c r="B970" s="58">
        <f t="shared" si="189"/>
        <v>5</v>
      </c>
      <c r="C970" s="58">
        <v>2204</v>
      </c>
      <c r="D970" s="59" t="s">
        <v>1359</v>
      </c>
      <c r="E970" s="157" t="s">
        <v>1100</v>
      </c>
      <c r="F970" s="58" t="s">
        <v>1360</v>
      </c>
      <c r="G970" s="60">
        <v>399.94200000000001</v>
      </c>
      <c r="H970" s="60">
        <v>199.9</v>
      </c>
      <c r="I970" s="60">
        <v>0</v>
      </c>
      <c r="J970" s="60">
        <v>0</v>
      </c>
      <c r="K970" s="60">
        <v>133.74199999999999</v>
      </c>
      <c r="L970" s="60">
        <v>6.3</v>
      </c>
      <c r="M970" s="60">
        <v>60</v>
      </c>
      <c r="N970" s="60">
        <v>0</v>
      </c>
      <c r="O970" s="61">
        <v>16.577403723539913</v>
      </c>
      <c r="P970" s="158">
        <v>28.166666666666668</v>
      </c>
    </row>
    <row r="971" spans="1:16" s="79" customFormat="1" ht="67.5" customHeight="1">
      <c r="A971" s="58">
        <f t="shared" si="188"/>
        <v>897</v>
      </c>
      <c r="B971" s="58">
        <f t="shared" si="189"/>
        <v>6</v>
      </c>
      <c r="C971" s="58">
        <v>2295</v>
      </c>
      <c r="D971" s="59" t="s">
        <v>1361</v>
      </c>
      <c r="E971" s="157" t="s">
        <v>1100</v>
      </c>
      <c r="F971" s="58" t="s">
        <v>1360</v>
      </c>
      <c r="G971" s="60">
        <v>199.7</v>
      </c>
      <c r="H971" s="60">
        <v>99.85</v>
      </c>
      <c r="I971" s="60">
        <v>0</v>
      </c>
      <c r="J971" s="60">
        <v>0</v>
      </c>
      <c r="K971" s="60">
        <v>65.849999999999994</v>
      </c>
      <c r="L971" s="60">
        <v>34</v>
      </c>
      <c r="M971" s="60">
        <v>0</v>
      </c>
      <c r="N971" s="60">
        <v>0</v>
      </c>
      <c r="O971" s="61">
        <v>17.025538307461193</v>
      </c>
      <c r="P971" s="158">
        <v>28.833333333333332</v>
      </c>
    </row>
    <row r="972" spans="1:16" s="79" customFormat="1" ht="67.5" customHeight="1">
      <c r="A972" s="58">
        <f t="shared" si="188"/>
        <v>898</v>
      </c>
      <c r="B972" s="58">
        <f t="shared" si="189"/>
        <v>7</v>
      </c>
      <c r="C972" s="58">
        <v>2366</v>
      </c>
      <c r="D972" s="59" t="s">
        <v>1362</v>
      </c>
      <c r="E972" s="157" t="s">
        <v>1100</v>
      </c>
      <c r="F972" s="58" t="s">
        <v>1360</v>
      </c>
      <c r="G972" s="60">
        <v>499.92099999999999</v>
      </c>
      <c r="H972" s="60">
        <v>200</v>
      </c>
      <c r="I972" s="60">
        <v>0</v>
      </c>
      <c r="J972" s="60">
        <v>0</v>
      </c>
      <c r="K972" s="60">
        <v>209.04599999999999</v>
      </c>
      <c r="L972" s="60">
        <v>77.5</v>
      </c>
      <c r="M972" s="60">
        <v>0</v>
      </c>
      <c r="N972" s="60">
        <v>13.375</v>
      </c>
      <c r="O972" s="61">
        <v>18.177872103792399</v>
      </c>
      <c r="P972" s="158">
        <v>30.166666666666668</v>
      </c>
    </row>
    <row r="973" spans="1:16" s="79" customFormat="1" ht="67.5" customHeight="1">
      <c r="A973" s="58">
        <f t="shared" si="188"/>
        <v>899</v>
      </c>
      <c r="B973" s="58">
        <f t="shared" si="189"/>
        <v>8</v>
      </c>
      <c r="C973" s="58">
        <v>2278</v>
      </c>
      <c r="D973" s="59" t="s">
        <v>1593</v>
      </c>
      <c r="E973" s="157" t="s">
        <v>1441</v>
      </c>
      <c r="F973" s="58" t="s">
        <v>1594</v>
      </c>
      <c r="G973" s="60">
        <v>291.839</v>
      </c>
      <c r="H973" s="60">
        <v>145.9</v>
      </c>
      <c r="I973" s="60">
        <v>0</v>
      </c>
      <c r="J973" s="60">
        <v>0</v>
      </c>
      <c r="K973" s="60">
        <v>94.938999999999993</v>
      </c>
      <c r="L973" s="60">
        <v>51</v>
      </c>
      <c r="M973" s="60">
        <v>0</v>
      </c>
      <c r="N973" s="60">
        <v>0</v>
      </c>
      <c r="O973" s="61">
        <v>17.47538882740141</v>
      </c>
      <c r="P973" s="158">
        <v>27.833333333333332</v>
      </c>
    </row>
    <row r="974" spans="1:16" s="79" customFormat="1" ht="67.5" customHeight="1">
      <c r="A974" s="58">
        <f t="shared" si="188"/>
        <v>900</v>
      </c>
      <c r="B974" s="58">
        <f t="shared" si="189"/>
        <v>9</v>
      </c>
      <c r="C974" s="58">
        <v>2426</v>
      </c>
      <c r="D974" s="59" t="s">
        <v>1595</v>
      </c>
      <c r="E974" s="157" t="s">
        <v>1441</v>
      </c>
      <c r="F974" s="58" t="s">
        <v>1596</v>
      </c>
      <c r="G974" s="60">
        <v>487.87400000000002</v>
      </c>
      <c r="H974" s="60">
        <v>200</v>
      </c>
      <c r="I974" s="60">
        <v>0</v>
      </c>
      <c r="J974" s="60">
        <v>0</v>
      </c>
      <c r="K974" s="60">
        <v>204.874</v>
      </c>
      <c r="L974" s="60">
        <v>83</v>
      </c>
      <c r="M974" s="60">
        <v>0</v>
      </c>
      <c r="N974" s="60">
        <v>0</v>
      </c>
      <c r="O974" s="61">
        <v>17.012589316093909</v>
      </c>
      <c r="P974" s="158">
        <v>27.833333333333332</v>
      </c>
    </row>
    <row r="975" spans="1:16" s="19" customFormat="1" ht="20.25">
      <c r="A975" s="16"/>
      <c r="B975" s="27">
        <v>4</v>
      </c>
      <c r="C975" s="17"/>
      <c r="D975" s="20" t="s">
        <v>167</v>
      </c>
      <c r="E975" s="89"/>
      <c r="F975" s="18"/>
      <c r="G975" s="28">
        <f>SUM(G976:G979)</f>
        <v>1776.7860000000001</v>
      </c>
      <c r="H975" s="28">
        <f t="shared" ref="H975:N975" si="190">SUM(H976:H979)</f>
        <v>749.92</v>
      </c>
      <c r="I975" s="28">
        <f t="shared" si="190"/>
        <v>0</v>
      </c>
      <c r="J975" s="28">
        <f t="shared" si="190"/>
        <v>0</v>
      </c>
      <c r="K975" s="28">
        <f t="shared" si="190"/>
        <v>698.46800000000007</v>
      </c>
      <c r="L975" s="28">
        <f t="shared" si="190"/>
        <v>328.39800000000002</v>
      </c>
      <c r="M975" s="28">
        <f t="shared" si="190"/>
        <v>0</v>
      </c>
      <c r="N975" s="28">
        <f t="shared" si="190"/>
        <v>0</v>
      </c>
      <c r="O975" s="36"/>
      <c r="P975" s="36"/>
    </row>
    <row r="976" spans="1:16" s="79" customFormat="1" ht="67.5" customHeight="1">
      <c r="A976" s="58">
        <f>A974+1</f>
        <v>901</v>
      </c>
      <c r="B976" s="58">
        <v>1</v>
      </c>
      <c r="C976" s="58">
        <v>1254</v>
      </c>
      <c r="D976" s="59" t="s">
        <v>504</v>
      </c>
      <c r="E976" s="157" t="s">
        <v>44</v>
      </c>
      <c r="F976" s="58" t="s">
        <v>168</v>
      </c>
      <c r="G976" s="60">
        <v>493.72800000000001</v>
      </c>
      <c r="H976" s="60">
        <v>200</v>
      </c>
      <c r="I976" s="60">
        <v>0</v>
      </c>
      <c r="J976" s="60">
        <v>0</v>
      </c>
      <c r="K976" s="60">
        <v>193.72800000000001</v>
      </c>
      <c r="L976" s="60">
        <v>100</v>
      </c>
      <c r="M976" s="60">
        <v>0</v>
      </c>
      <c r="N976" s="60">
        <v>0</v>
      </c>
      <c r="O976" s="61">
        <v>20.254067016656943</v>
      </c>
      <c r="P976" s="158">
        <v>30.5</v>
      </c>
    </row>
    <row r="977" spans="1:16" s="79" customFormat="1" ht="67.5" customHeight="1">
      <c r="A977" s="58">
        <f t="shared" ref="A977:B979" si="191">A976+1</f>
        <v>902</v>
      </c>
      <c r="B977" s="58">
        <f t="shared" si="191"/>
        <v>2</v>
      </c>
      <c r="C977" s="58">
        <v>1855</v>
      </c>
      <c r="D977" s="59" t="s">
        <v>505</v>
      </c>
      <c r="E977" s="157" t="s">
        <v>44</v>
      </c>
      <c r="F977" s="58" t="s">
        <v>506</v>
      </c>
      <c r="G977" s="60">
        <v>299.83999999999997</v>
      </c>
      <c r="H977" s="60">
        <v>149.91999999999999</v>
      </c>
      <c r="I977" s="60">
        <v>0</v>
      </c>
      <c r="J977" s="60">
        <v>0</v>
      </c>
      <c r="K977" s="60">
        <v>94.92</v>
      </c>
      <c r="L977" s="60">
        <v>55</v>
      </c>
      <c r="M977" s="60">
        <v>0</v>
      </c>
      <c r="N977" s="60">
        <v>0</v>
      </c>
      <c r="O977" s="61">
        <v>18.343116328708646</v>
      </c>
      <c r="P977" s="158">
        <v>29.833333333333332</v>
      </c>
    </row>
    <row r="978" spans="1:16" s="79" customFormat="1" ht="67.5" customHeight="1">
      <c r="A978" s="58">
        <f t="shared" si="191"/>
        <v>903</v>
      </c>
      <c r="B978" s="58">
        <f t="shared" si="191"/>
        <v>3</v>
      </c>
      <c r="C978" s="58">
        <v>1348</v>
      </c>
      <c r="D978" s="59" t="s">
        <v>1363</v>
      </c>
      <c r="E978" s="157" t="s">
        <v>1100</v>
      </c>
      <c r="F978" s="58" t="s">
        <v>1364</v>
      </c>
      <c r="G978" s="60">
        <v>491.61200000000002</v>
      </c>
      <c r="H978" s="60">
        <v>200</v>
      </c>
      <c r="I978" s="60">
        <v>0</v>
      </c>
      <c r="J978" s="60">
        <v>0</v>
      </c>
      <c r="K978" s="60">
        <v>203.214</v>
      </c>
      <c r="L978" s="60">
        <v>88.397999999999996</v>
      </c>
      <c r="M978" s="60">
        <v>0</v>
      </c>
      <c r="N978" s="60">
        <v>0</v>
      </c>
      <c r="O978" s="61">
        <f>(L978+M978+N978)/G978*100</f>
        <v>17.981253508864715</v>
      </c>
      <c r="P978" s="158" t="e">
        <f>#REF!+#REF!</f>
        <v>#REF!</v>
      </c>
    </row>
    <row r="979" spans="1:16" s="79" customFormat="1" ht="67.5" customHeight="1">
      <c r="A979" s="58">
        <f t="shared" si="191"/>
        <v>904</v>
      </c>
      <c r="B979" s="58">
        <f t="shared" si="191"/>
        <v>4</v>
      </c>
      <c r="C979" s="58">
        <v>1407</v>
      </c>
      <c r="D979" s="59" t="s">
        <v>1597</v>
      </c>
      <c r="E979" s="157" t="s">
        <v>1441</v>
      </c>
      <c r="F979" s="58" t="s">
        <v>168</v>
      </c>
      <c r="G979" s="60">
        <v>491.60599999999999</v>
      </c>
      <c r="H979" s="60">
        <v>200</v>
      </c>
      <c r="I979" s="60">
        <v>0</v>
      </c>
      <c r="J979" s="60">
        <v>0</v>
      </c>
      <c r="K979" s="60">
        <v>206.60599999999999</v>
      </c>
      <c r="L979" s="60">
        <v>85</v>
      </c>
      <c r="M979" s="60">
        <v>0</v>
      </c>
      <c r="N979" s="60">
        <v>0</v>
      </c>
      <c r="O979" s="61">
        <f>(N979+M979+L979)/G979*100</f>
        <v>17.29026903658621</v>
      </c>
      <c r="P979" s="158" t="e">
        <f>#REF!+#REF!</f>
        <v>#REF!</v>
      </c>
    </row>
    <row r="980" spans="1:16" s="11" customFormat="1" ht="20.25">
      <c r="A980" s="10"/>
      <c r="B980" s="13">
        <v>27</v>
      </c>
      <c r="C980" s="5"/>
      <c r="D980" s="9" t="s">
        <v>180</v>
      </c>
      <c r="E980" s="87"/>
      <c r="F980" s="5"/>
      <c r="G980" s="12">
        <f>SUM(G981:G1007)</f>
        <v>7198.9610000000002</v>
      </c>
      <c r="H980" s="12">
        <f t="shared" ref="H980:N980" si="192">SUM(H981:H1007)</f>
        <v>3578.6110000000003</v>
      </c>
      <c r="I980" s="12">
        <f t="shared" si="192"/>
        <v>1331.421</v>
      </c>
      <c r="J980" s="12">
        <f t="shared" si="192"/>
        <v>455.58600000000001</v>
      </c>
      <c r="K980" s="12">
        <f t="shared" si="192"/>
        <v>0</v>
      </c>
      <c r="L980" s="12">
        <f t="shared" si="192"/>
        <v>664.56900000000007</v>
      </c>
      <c r="M980" s="12">
        <f t="shared" si="192"/>
        <v>630.16200000000003</v>
      </c>
      <c r="N980" s="12">
        <f t="shared" si="192"/>
        <v>538.61199999999997</v>
      </c>
      <c r="O980" s="37"/>
      <c r="P980" s="37"/>
    </row>
    <row r="981" spans="1:16" s="79" customFormat="1" ht="67.5" customHeight="1">
      <c r="A981" s="58">
        <f>A979+1</f>
        <v>905</v>
      </c>
      <c r="B981" s="58">
        <v>1</v>
      </c>
      <c r="C981" s="58">
        <v>223</v>
      </c>
      <c r="D981" s="59" t="s">
        <v>507</v>
      </c>
      <c r="E981" s="157" t="s">
        <v>44</v>
      </c>
      <c r="F981" s="58" t="s">
        <v>181</v>
      </c>
      <c r="G981" s="60">
        <v>123.601</v>
      </c>
      <c r="H981" s="60">
        <v>61.8</v>
      </c>
      <c r="I981" s="60">
        <v>0</v>
      </c>
      <c r="J981" s="60">
        <v>35.200000000000003</v>
      </c>
      <c r="K981" s="60">
        <v>0</v>
      </c>
      <c r="L981" s="60">
        <v>0</v>
      </c>
      <c r="M981" s="60">
        <v>20.515999999999998</v>
      </c>
      <c r="N981" s="60">
        <v>6.085</v>
      </c>
      <c r="O981" s="61">
        <v>21.521670536646141</v>
      </c>
      <c r="P981" s="158">
        <v>32</v>
      </c>
    </row>
    <row r="982" spans="1:16" s="79" customFormat="1" ht="102" customHeight="1">
      <c r="A982" s="58">
        <f>A981+1</f>
        <v>906</v>
      </c>
      <c r="B982" s="58">
        <f>B981+1</f>
        <v>2</v>
      </c>
      <c r="C982" s="58">
        <v>253</v>
      </c>
      <c r="D982" s="59" t="s">
        <v>508</v>
      </c>
      <c r="E982" s="157" t="s">
        <v>44</v>
      </c>
      <c r="F982" s="58" t="s">
        <v>184</v>
      </c>
      <c r="G982" s="60">
        <v>299.98700000000002</v>
      </c>
      <c r="H982" s="60">
        <v>149</v>
      </c>
      <c r="I982" s="60">
        <v>24.266999999999999</v>
      </c>
      <c r="J982" s="60">
        <v>50</v>
      </c>
      <c r="K982" s="60">
        <v>0</v>
      </c>
      <c r="L982" s="60">
        <v>0</v>
      </c>
      <c r="M982" s="60">
        <v>62</v>
      </c>
      <c r="N982" s="60">
        <v>14.72</v>
      </c>
      <c r="O982" s="61">
        <v>25.574441559134225</v>
      </c>
      <c r="P982" s="158">
        <v>31.666666666666668</v>
      </c>
    </row>
    <row r="983" spans="1:16" s="79" customFormat="1" ht="61.5" customHeight="1">
      <c r="A983" s="58">
        <f>A982+1</f>
        <v>907</v>
      </c>
      <c r="B983" s="58">
        <f>B982+1</f>
        <v>3</v>
      </c>
      <c r="C983" s="58">
        <v>381</v>
      </c>
      <c r="D983" s="59" t="s">
        <v>513</v>
      </c>
      <c r="E983" s="157" t="s">
        <v>44</v>
      </c>
      <c r="F983" s="58" t="s">
        <v>183</v>
      </c>
      <c r="G983" s="60">
        <v>399.995</v>
      </c>
      <c r="H983" s="60">
        <v>199.99700000000001</v>
      </c>
      <c r="I983" s="60">
        <v>65.05</v>
      </c>
      <c r="J983" s="60">
        <v>25</v>
      </c>
      <c r="K983" s="60">
        <v>0</v>
      </c>
      <c r="L983" s="60">
        <v>29</v>
      </c>
      <c r="M983" s="60">
        <v>51.4</v>
      </c>
      <c r="N983" s="60">
        <v>29.547999999999998</v>
      </c>
      <c r="O983" s="61">
        <v>27.4873435917949</v>
      </c>
      <c r="P983" s="158">
        <v>30</v>
      </c>
    </row>
    <row r="984" spans="1:16" s="79" customFormat="1" ht="75.75" customHeight="1">
      <c r="A984" s="58">
        <f t="shared" ref="A984:A1007" si="193">A983+1</f>
        <v>908</v>
      </c>
      <c r="B984" s="58">
        <f t="shared" ref="B984:B1007" si="194">B983+1</f>
        <v>4</v>
      </c>
      <c r="C984" s="58">
        <v>440</v>
      </c>
      <c r="D984" s="59" t="s">
        <v>514</v>
      </c>
      <c r="E984" s="157" t="s">
        <v>44</v>
      </c>
      <c r="F984" s="58" t="s">
        <v>184</v>
      </c>
      <c r="G984" s="60">
        <v>299.68299999999999</v>
      </c>
      <c r="H984" s="60">
        <v>149.5</v>
      </c>
      <c r="I984" s="60">
        <v>43.472999999999999</v>
      </c>
      <c r="J984" s="60">
        <v>43.472000000000001</v>
      </c>
      <c r="K984" s="60">
        <v>0</v>
      </c>
      <c r="L984" s="60">
        <v>1</v>
      </c>
      <c r="M984" s="60">
        <v>33.35</v>
      </c>
      <c r="N984" s="60">
        <v>28.888000000000002</v>
      </c>
      <c r="O984" s="61">
        <v>21.101630723130775</v>
      </c>
      <c r="P984" s="158">
        <v>29.666666666666668</v>
      </c>
    </row>
    <row r="985" spans="1:16" s="79" customFormat="1" ht="81" customHeight="1">
      <c r="A985" s="58">
        <f t="shared" si="193"/>
        <v>909</v>
      </c>
      <c r="B985" s="58">
        <f t="shared" si="194"/>
        <v>5</v>
      </c>
      <c r="C985" s="58">
        <v>497</v>
      </c>
      <c r="D985" s="59" t="s">
        <v>512</v>
      </c>
      <c r="E985" s="157" t="s">
        <v>44</v>
      </c>
      <c r="F985" s="58" t="s">
        <v>181</v>
      </c>
      <c r="G985" s="60">
        <v>85.364000000000004</v>
      </c>
      <c r="H985" s="60">
        <v>42.68</v>
      </c>
      <c r="I985" s="60">
        <v>0</v>
      </c>
      <c r="J985" s="60">
        <v>25.18</v>
      </c>
      <c r="K985" s="60">
        <v>0</v>
      </c>
      <c r="L985" s="60">
        <v>0</v>
      </c>
      <c r="M985" s="60">
        <v>17.504000000000001</v>
      </c>
      <c r="N985" s="60">
        <v>0</v>
      </c>
      <c r="O985" s="61">
        <v>20.505130968558174</v>
      </c>
      <c r="P985" s="158">
        <v>30.666666666666668</v>
      </c>
    </row>
    <row r="986" spans="1:16" s="79" customFormat="1" ht="81" customHeight="1">
      <c r="A986" s="58">
        <f t="shared" si="193"/>
        <v>910</v>
      </c>
      <c r="B986" s="58">
        <f t="shared" si="194"/>
        <v>6</v>
      </c>
      <c r="C986" s="58">
        <v>748</v>
      </c>
      <c r="D986" s="59" t="s">
        <v>509</v>
      </c>
      <c r="E986" s="157" t="s">
        <v>44</v>
      </c>
      <c r="F986" s="58" t="s">
        <v>182</v>
      </c>
      <c r="G986" s="60">
        <v>231.489</v>
      </c>
      <c r="H986" s="60">
        <v>115.7</v>
      </c>
      <c r="I986" s="60">
        <v>0</v>
      </c>
      <c r="J986" s="60">
        <v>69.388999999999996</v>
      </c>
      <c r="K986" s="60">
        <v>0</v>
      </c>
      <c r="L986" s="60">
        <v>16</v>
      </c>
      <c r="M986" s="60">
        <v>13.11</v>
      </c>
      <c r="N986" s="60">
        <v>17.29</v>
      </c>
      <c r="O986" s="61">
        <v>20.044148966041583</v>
      </c>
      <c r="P986" s="158">
        <v>31.333333333333332</v>
      </c>
    </row>
    <row r="987" spans="1:16" s="79" customFormat="1" ht="66" customHeight="1">
      <c r="A987" s="58">
        <f t="shared" si="193"/>
        <v>911</v>
      </c>
      <c r="B987" s="58">
        <f t="shared" si="194"/>
        <v>7</v>
      </c>
      <c r="C987" s="58">
        <v>805</v>
      </c>
      <c r="D987" s="59" t="s">
        <v>1661</v>
      </c>
      <c r="E987" s="157" t="s">
        <v>44</v>
      </c>
      <c r="F987" s="58" t="s">
        <v>185</v>
      </c>
      <c r="G987" s="60">
        <v>288.089</v>
      </c>
      <c r="H987" s="60">
        <v>144.04400000000001</v>
      </c>
      <c r="I987" s="60">
        <v>35</v>
      </c>
      <c r="J987" s="60">
        <v>48.545000000000002</v>
      </c>
      <c r="K987" s="60">
        <v>0</v>
      </c>
      <c r="L987" s="60">
        <v>40</v>
      </c>
      <c r="M987" s="60">
        <v>9.2940000000000005</v>
      </c>
      <c r="N987" s="60">
        <v>11.206</v>
      </c>
      <c r="O987" s="61">
        <v>21.000454720589818</v>
      </c>
      <c r="P987" s="158">
        <v>29.666666666666668</v>
      </c>
    </row>
    <row r="988" spans="1:16" s="79" customFormat="1" ht="67.5" customHeight="1">
      <c r="A988" s="58">
        <f t="shared" si="193"/>
        <v>912</v>
      </c>
      <c r="B988" s="58">
        <f t="shared" si="194"/>
        <v>8</v>
      </c>
      <c r="C988" s="58">
        <v>977</v>
      </c>
      <c r="D988" s="59" t="s">
        <v>515</v>
      </c>
      <c r="E988" s="157" t="s">
        <v>44</v>
      </c>
      <c r="F988" s="58" t="s">
        <v>186</v>
      </c>
      <c r="G988" s="60">
        <v>267.34300000000002</v>
      </c>
      <c r="H988" s="60">
        <v>133.66999999999999</v>
      </c>
      <c r="I988" s="60">
        <v>78.867999999999995</v>
      </c>
      <c r="J988" s="60">
        <v>0</v>
      </c>
      <c r="K988" s="60">
        <v>0</v>
      </c>
      <c r="L988" s="60">
        <v>0</v>
      </c>
      <c r="M988" s="60">
        <v>34.75</v>
      </c>
      <c r="N988" s="60">
        <v>20.055</v>
      </c>
      <c r="O988" s="61">
        <v>20.499882173836607</v>
      </c>
      <c r="P988" s="158">
        <v>29.333333333333332</v>
      </c>
    </row>
    <row r="989" spans="1:16" s="79" customFormat="1" ht="81" customHeight="1">
      <c r="A989" s="58">
        <f t="shared" si="193"/>
        <v>913</v>
      </c>
      <c r="B989" s="58">
        <f t="shared" si="194"/>
        <v>9</v>
      </c>
      <c r="C989" s="58">
        <v>1278</v>
      </c>
      <c r="D989" s="59" t="s">
        <v>516</v>
      </c>
      <c r="E989" s="157" t="s">
        <v>44</v>
      </c>
      <c r="F989" s="58" t="s">
        <v>184</v>
      </c>
      <c r="G989" s="60">
        <v>199.988</v>
      </c>
      <c r="H989" s="60">
        <v>99.394000000000005</v>
      </c>
      <c r="I989" s="60">
        <v>58.636000000000003</v>
      </c>
      <c r="J989" s="60">
        <v>0</v>
      </c>
      <c r="K989" s="60">
        <v>0</v>
      </c>
      <c r="L989" s="60">
        <v>1</v>
      </c>
      <c r="M989" s="60">
        <v>40.957999999999998</v>
      </c>
      <c r="N989" s="60">
        <v>0</v>
      </c>
      <c r="O989" s="61">
        <v>20.980258815528931</v>
      </c>
      <c r="P989" s="158">
        <v>29.333333333333332</v>
      </c>
    </row>
    <row r="990" spans="1:16" s="79" customFormat="1" ht="67.5" customHeight="1">
      <c r="A990" s="58">
        <f t="shared" si="193"/>
        <v>914</v>
      </c>
      <c r="B990" s="58">
        <f t="shared" si="194"/>
        <v>10</v>
      </c>
      <c r="C990" s="58">
        <v>1279</v>
      </c>
      <c r="D990" s="59" t="s">
        <v>510</v>
      </c>
      <c r="E990" s="157" t="s">
        <v>44</v>
      </c>
      <c r="F990" s="58" t="s">
        <v>511</v>
      </c>
      <c r="G990" s="60">
        <v>296.65600000000001</v>
      </c>
      <c r="H990" s="60">
        <v>148.328</v>
      </c>
      <c r="I990" s="60">
        <v>38.9</v>
      </c>
      <c r="J990" s="60">
        <v>50</v>
      </c>
      <c r="K990" s="60">
        <v>0</v>
      </c>
      <c r="L990" s="60">
        <v>15</v>
      </c>
      <c r="M990" s="60">
        <v>25.91</v>
      </c>
      <c r="N990" s="60">
        <v>18.518000000000001</v>
      </c>
      <c r="O990" s="61">
        <v>20.032630386710533</v>
      </c>
      <c r="P990" s="158">
        <v>31</v>
      </c>
    </row>
    <row r="991" spans="1:16" s="79" customFormat="1" ht="67.5" customHeight="1">
      <c r="A991" s="58">
        <f t="shared" si="193"/>
        <v>915</v>
      </c>
      <c r="B991" s="58">
        <f t="shared" si="194"/>
        <v>11</v>
      </c>
      <c r="C991" s="58">
        <v>2401</v>
      </c>
      <c r="D991" s="59" t="s">
        <v>1726</v>
      </c>
      <c r="E991" s="157" t="s">
        <v>44</v>
      </c>
      <c r="F991" s="58" t="s">
        <v>184</v>
      </c>
      <c r="G991" s="60">
        <v>399.92099999999999</v>
      </c>
      <c r="H991" s="60">
        <v>199.96</v>
      </c>
      <c r="I991" s="60">
        <v>159.9</v>
      </c>
      <c r="J991" s="60">
        <v>0</v>
      </c>
      <c r="K991" s="60">
        <v>0</v>
      </c>
      <c r="L991" s="60">
        <v>20.067</v>
      </c>
      <c r="M991" s="60">
        <v>0</v>
      </c>
      <c r="N991" s="60">
        <v>19.994</v>
      </c>
      <c r="O991" s="61">
        <f t="shared" ref="O991" si="195">(L991+M991+N991)/G991*100</f>
        <v>10.017228402609515</v>
      </c>
      <c r="P991" s="158">
        <v>21.332999999999998</v>
      </c>
    </row>
    <row r="992" spans="1:16" s="69" customFormat="1" ht="66" customHeight="1">
      <c r="A992" s="58">
        <f t="shared" si="193"/>
        <v>916</v>
      </c>
      <c r="B992" s="58">
        <f t="shared" si="194"/>
        <v>12</v>
      </c>
      <c r="C992" s="80">
        <v>502</v>
      </c>
      <c r="D992" s="59" t="s">
        <v>848</v>
      </c>
      <c r="E992" s="157" t="s">
        <v>764</v>
      </c>
      <c r="F992" s="58" t="s">
        <v>184</v>
      </c>
      <c r="G992" s="81">
        <v>299.99700000000001</v>
      </c>
      <c r="H992" s="81">
        <v>149.99799999999999</v>
      </c>
      <c r="I992" s="81">
        <v>89.608000000000004</v>
      </c>
      <c r="J992" s="81">
        <v>0</v>
      </c>
      <c r="K992" s="81">
        <v>0</v>
      </c>
      <c r="L992" s="81">
        <v>22</v>
      </c>
      <c r="M992" s="81">
        <v>13</v>
      </c>
      <c r="N992" s="81">
        <v>25.390999999999998</v>
      </c>
      <c r="O992" s="159">
        <f>(N992+M992+L992)/G992*100</f>
        <v>20.130534638679716</v>
      </c>
      <c r="P992" s="160" t="e">
        <f>#REF!+#REF!</f>
        <v>#REF!</v>
      </c>
    </row>
    <row r="993" spans="1:16" s="79" customFormat="1" ht="45" customHeight="1">
      <c r="A993" s="58">
        <f t="shared" si="193"/>
        <v>917</v>
      </c>
      <c r="B993" s="58">
        <f t="shared" si="194"/>
        <v>13</v>
      </c>
      <c r="C993" s="58">
        <v>658</v>
      </c>
      <c r="D993" s="59" t="s">
        <v>1660</v>
      </c>
      <c r="E993" s="157" t="s">
        <v>876</v>
      </c>
      <c r="F993" s="161" t="s">
        <v>184</v>
      </c>
      <c r="G993" s="60">
        <v>293.90600000000001</v>
      </c>
      <c r="H993" s="60">
        <v>146.953</v>
      </c>
      <c r="I993" s="60">
        <v>87.837000000000003</v>
      </c>
      <c r="J993" s="60">
        <v>0</v>
      </c>
      <c r="K993" s="60">
        <v>0</v>
      </c>
      <c r="L993" s="60">
        <v>20</v>
      </c>
      <c r="M993" s="60">
        <v>11.599</v>
      </c>
      <c r="N993" s="60">
        <v>27.516999999999999</v>
      </c>
      <c r="O993" s="61">
        <v>20.113913972494608</v>
      </c>
      <c r="P993" s="162">
        <v>30.333333333333332</v>
      </c>
    </row>
    <row r="994" spans="1:16" s="79" customFormat="1" ht="63" customHeight="1">
      <c r="A994" s="58">
        <f t="shared" si="193"/>
        <v>918</v>
      </c>
      <c r="B994" s="58">
        <f t="shared" si="194"/>
        <v>14</v>
      </c>
      <c r="C994" s="58">
        <v>881</v>
      </c>
      <c r="D994" s="59" t="s">
        <v>1069</v>
      </c>
      <c r="E994" s="157" t="s">
        <v>876</v>
      </c>
      <c r="F994" s="161" t="s">
        <v>184</v>
      </c>
      <c r="G994" s="60">
        <v>298.25299999999999</v>
      </c>
      <c r="H994" s="60">
        <v>149</v>
      </c>
      <c r="I994" s="60">
        <v>95.177000000000007</v>
      </c>
      <c r="J994" s="60">
        <v>0</v>
      </c>
      <c r="K994" s="60">
        <v>0</v>
      </c>
      <c r="L994" s="60">
        <v>15</v>
      </c>
      <c r="M994" s="60">
        <v>15</v>
      </c>
      <c r="N994" s="60">
        <v>24.076000000000001</v>
      </c>
      <c r="O994" s="61">
        <v>18.130915699087687</v>
      </c>
      <c r="P994" s="162">
        <v>27.666666666666668</v>
      </c>
    </row>
    <row r="995" spans="1:16" s="79" customFormat="1" ht="18.75">
      <c r="A995" s="58">
        <f t="shared" si="193"/>
        <v>919</v>
      </c>
      <c r="B995" s="58">
        <f t="shared" si="194"/>
        <v>15</v>
      </c>
      <c r="C995" s="58">
        <v>964</v>
      </c>
      <c r="D995" s="59" t="s">
        <v>1066</v>
      </c>
      <c r="E995" s="157" t="s">
        <v>876</v>
      </c>
      <c r="F995" s="161" t="s">
        <v>184</v>
      </c>
      <c r="G995" s="60">
        <v>437.41500000000002</v>
      </c>
      <c r="H995" s="60">
        <v>200</v>
      </c>
      <c r="I995" s="60">
        <v>147.70099999999999</v>
      </c>
      <c r="J995" s="60">
        <v>0</v>
      </c>
      <c r="K995" s="60">
        <v>0</v>
      </c>
      <c r="L995" s="60">
        <v>20</v>
      </c>
      <c r="M995" s="60">
        <v>26.007999999999999</v>
      </c>
      <c r="N995" s="60">
        <v>43.706000000000003</v>
      </c>
      <c r="O995" s="61">
        <v>20.510041951007622</v>
      </c>
      <c r="P995" s="162">
        <v>29</v>
      </c>
    </row>
    <row r="996" spans="1:16" s="79" customFormat="1" ht="43.5" customHeight="1">
      <c r="A996" s="58">
        <f t="shared" si="193"/>
        <v>920</v>
      </c>
      <c r="B996" s="58">
        <f t="shared" si="194"/>
        <v>16</v>
      </c>
      <c r="C996" s="58">
        <v>973</v>
      </c>
      <c r="D996" s="59" t="s">
        <v>1065</v>
      </c>
      <c r="E996" s="157" t="s">
        <v>876</v>
      </c>
      <c r="F996" s="161" t="s">
        <v>184</v>
      </c>
      <c r="G996" s="60">
        <v>294.41399999999999</v>
      </c>
      <c r="H996" s="60">
        <v>147.20699999999999</v>
      </c>
      <c r="I996" s="60">
        <v>87.962000000000003</v>
      </c>
      <c r="J996" s="60">
        <v>0</v>
      </c>
      <c r="K996" s="60">
        <v>0</v>
      </c>
      <c r="L996" s="60">
        <v>20</v>
      </c>
      <c r="M996" s="60">
        <v>12</v>
      </c>
      <c r="N996" s="60">
        <v>27.245000000000001</v>
      </c>
      <c r="O996" s="61">
        <v>20.123024040976315</v>
      </c>
      <c r="P996" s="162">
        <v>29.333333333333332</v>
      </c>
    </row>
    <row r="997" spans="1:16" s="79" customFormat="1" ht="43.5" customHeight="1">
      <c r="A997" s="58">
        <f t="shared" si="193"/>
        <v>921</v>
      </c>
      <c r="B997" s="58">
        <f t="shared" si="194"/>
        <v>17</v>
      </c>
      <c r="C997" s="58">
        <v>2371</v>
      </c>
      <c r="D997" s="59" t="s">
        <v>1067</v>
      </c>
      <c r="E997" s="157" t="s">
        <v>876</v>
      </c>
      <c r="F997" s="161" t="s">
        <v>1068</v>
      </c>
      <c r="G997" s="60">
        <v>218.75899999999999</v>
      </c>
      <c r="H997" s="60">
        <v>109.379</v>
      </c>
      <c r="I997" s="60">
        <v>44.290999999999997</v>
      </c>
      <c r="J997" s="60">
        <v>20</v>
      </c>
      <c r="K997" s="60">
        <v>0</v>
      </c>
      <c r="L997" s="60">
        <v>11</v>
      </c>
      <c r="M997" s="60">
        <v>11.6</v>
      </c>
      <c r="N997" s="60">
        <v>22.489000000000001</v>
      </c>
      <c r="O997" s="61">
        <v>20.611266279330223</v>
      </c>
      <c r="P997" s="162">
        <v>29</v>
      </c>
    </row>
    <row r="998" spans="1:16" s="79" customFormat="1" ht="78.75">
      <c r="A998" s="58">
        <f t="shared" si="193"/>
        <v>922</v>
      </c>
      <c r="B998" s="58">
        <f t="shared" si="194"/>
        <v>18</v>
      </c>
      <c r="C998" s="58">
        <v>674</v>
      </c>
      <c r="D998" s="59" t="s">
        <v>1598</v>
      </c>
      <c r="E998" s="157" t="s">
        <v>1447</v>
      </c>
      <c r="F998" s="161" t="s">
        <v>1599</v>
      </c>
      <c r="G998" s="60">
        <v>200</v>
      </c>
      <c r="H998" s="60">
        <v>100</v>
      </c>
      <c r="I998" s="60">
        <v>0</v>
      </c>
      <c r="J998" s="60">
        <v>0</v>
      </c>
      <c r="K998" s="60">
        <v>0</v>
      </c>
      <c r="L998" s="60">
        <v>0</v>
      </c>
      <c r="M998" s="60">
        <v>100</v>
      </c>
      <c r="N998" s="60">
        <v>0</v>
      </c>
      <c r="O998" s="61">
        <v>50</v>
      </c>
      <c r="P998" s="162">
        <v>27.666666666666668</v>
      </c>
    </row>
    <row r="999" spans="1:16" s="79" customFormat="1" ht="93.75">
      <c r="A999" s="58">
        <f t="shared" si="193"/>
        <v>923</v>
      </c>
      <c r="B999" s="58">
        <f t="shared" si="194"/>
        <v>19</v>
      </c>
      <c r="C999" s="58">
        <v>2493</v>
      </c>
      <c r="D999" s="59" t="s">
        <v>1600</v>
      </c>
      <c r="E999" s="157" t="s">
        <v>1447</v>
      </c>
      <c r="F999" s="161" t="s">
        <v>1601</v>
      </c>
      <c r="G999" s="60">
        <v>400</v>
      </c>
      <c r="H999" s="60">
        <v>200</v>
      </c>
      <c r="I999" s="60">
        <v>0</v>
      </c>
      <c r="J999" s="60">
        <v>0</v>
      </c>
      <c r="K999" s="60">
        <v>0</v>
      </c>
      <c r="L999" s="60">
        <v>200</v>
      </c>
      <c r="M999" s="60">
        <v>0</v>
      </c>
      <c r="N999" s="60">
        <v>0</v>
      </c>
      <c r="O999" s="61">
        <v>50</v>
      </c>
      <c r="P999" s="162">
        <v>27.333333333333332</v>
      </c>
    </row>
    <row r="1000" spans="1:16" s="79" customFormat="1" ht="78.75">
      <c r="A1000" s="58">
        <f t="shared" si="193"/>
        <v>924</v>
      </c>
      <c r="B1000" s="58">
        <f t="shared" si="194"/>
        <v>20</v>
      </c>
      <c r="C1000" s="58">
        <v>2685</v>
      </c>
      <c r="D1000" s="59" t="s">
        <v>1602</v>
      </c>
      <c r="E1000" s="157" t="s">
        <v>1447</v>
      </c>
      <c r="F1000" s="161" t="s">
        <v>1601</v>
      </c>
      <c r="G1000" s="60">
        <v>400</v>
      </c>
      <c r="H1000" s="60">
        <v>200</v>
      </c>
      <c r="I1000" s="60">
        <v>0</v>
      </c>
      <c r="J1000" s="60">
        <v>0</v>
      </c>
      <c r="K1000" s="60">
        <v>0</v>
      </c>
      <c r="L1000" s="60">
        <v>100.69199999999999</v>
      </c>
      <c r="M1000" s="60">
        <v>0</v>
      </c>
      <c r="N1000" s="60">
        <v>99.308000000000007</v>
      </c>
      <c r="O1000" s="61">
        <v>50</v>
      </c>
      <c r="P1000" s="162">
        <v>27.333333333333332</v>
      </c>
    </row>
    <row r="1001" spans="1:16" s="82" customFormat="1" ht="37.5">
      <c r="A1001" s="58">
        <f t="shared" si="193"/>
        <v>925</v>
      </c>
      <c r="B1001" s="58">
        <f t="shared" si="194"/>
        <v>21</v>
      </c>
      <c r="C1001" s="80">
        <v>307</v>
      </c>
      <c r="D1001" s="163" t="s">
        <v>1365</v>
      </c>
      <c r="E1001" s="157" t="s">
        <v>1100</v>
      </c>
      <c r="F1001" s="58" t="s">
        <v>184</v>
      </c>
      <c r="G1001" s="81">
        <v>296.48700000000002</v>
      </c>
      <c r="H1001" s="81">
        <v>148.24299999999999</v>
      </c>
      <c r="I1001" s="81">
        <v>24.224</v>
      </c>
      <c r="J1001" s="81">
        <v>70</v>
      </c>
      <c r="K1001" s="81">
        <v>0</v>
      </c>
      <c r="L1001" s="81">
        <v>2</v>
      </c>
      <c r="M1001" s="81">
        <v>34.307000000000002</v>
      </c>
      <c r="N1001" s="81">
        <v>17.713000000000001</v>
      </c>
      <c r="O1001" s="159">
        <v>18.220023137608056</v>
      </c>
      <c r="P1001" s="160">
        <v>29</v>
      </c>
    </row>
    <row r="1002" spans="1:16" s="82" customFormat="1" ht="64.5" customHeight="1">
      <c r="A1002" s="58">
        <f t="shared" si="193"/>
        <v>926</v>
      </c>
      <c r="B1002" s="58">
        <f t="shared" si="194"/>
        <v>22</v>
      </c>
      <c r="C1002" s="80">
        <v>464</v>
      </c>
      <c r="D1002" s="163" t="s">
        <v>1366</v>
      </c>
      <c r="E1002" s="157" t="s">
        <v>1100</v>
      </c>
      <c r="F1002" s="58" t="s">
        <v>184</v>
      </c>
      <c r="G1002" s="81">
        <v>195</v>
      </c>
      <c r="H1002" s="81">
        <v>97.5</v>
      </c>
      <c r="I1002" s="81">
        <v>0</v>
      </c>
      <c r="J1002" s="81">
        <v>0</v>
      </c>
      <c r="K1002" s="81">
        <v>0</v>
      </c>
      <c r="L1002" s="81">
        <v>87.47</v>
      </c>
      <c r="M1002" s="81">
        <v>0</v>
      </c>
      <c r="N1002" s="81">
        <v>10.029999999999999</v>
      </c>
      <c r="O1002" s="159">
        <v>50</v>
      </c>
      <c r="P1002" s="160">
        <v>30.666666666666668</v>
      </c>
    </row>
    <row r="1003" spans="1:16" s="82" customFormat="1" ht="64.5" customHeight="1">
      <c r="A1003" s="58">
        <f t="shared" si="193"/>
        <v>927</v>
      </c>
      <c r="B1003" s="58">
        <f t="shared" si="194"/>
        <v>23</v>
      </c>
      <c r="C1003" s="80">
        <v>672</v>
      </c>
      <c r="D1003" s="163" t="s">
        <v>1367</v>
      </c>
      <c r="E1003" s="157" t="s">
        <v>1100</v>
      </c>
      <c r="F1003" s="58" t="s">
        <v>184</v>
      </c>
      <c r="G1003" s="81">
        <v>61.18</v>
      </c>
      <c r="H1003" s="81">
        <v>30.59</v>
      </c>
      <c r="I1003" s="81">
        <v>0</v>
      </c>
      <c r="J1003" s="81">
        <v>0</v>
      </c>
      <c r="K1003" s="81">
        <v>0</v>
      </c>
      <c r="L1003" s="81">
        <v>27.34</v>
      </c>
      <c r="M1003" s="81">
        <v>0</v>
      </c>
      <c r="N1003" s="81">
        <v>3.25</v>
      </c>
      <c r="O1003" s="159">
        <v>50</v>
      </c>
      <c r="P1003" s="160">
        <v>31</v>
      </c>
    </row>
    <row r="1004" spans="1:16" s="82" customFormat="1" ht="37.5">
      <c r="A1004" s="58">
        <f t="shared" si="193"/>
        <v>928</v>
      </c>
      <c r="B1004" s="58">
        <f t="shared" si="194"/>
        <v>24</v>
      </c>
      <c r="C1004" s="80">
        <v>957</v>
      </c>
      <c r="D1004" s="163" t="s">
        <v>1368</v>
      </c>
      <c r="E1004" s="157" t="s">
        <v>1100</v>
      </c>
      <c r="F1004" s="58" t="s">
        <v>1369</v>
      </c>
      <c r="G1004" s="81">
        <v>398.68</v>
      </c>
      <c r="H1004" s="81">
        <v>199.3</v>
      </c>
      <c r="I1004" s="81">
        <v>100</v>
      </c>
      <c r="J1004" s="81">
        <v>18.8</v>
      </c>
      <c r="K1004" s="81">
        <v>0</v>
      </c>
      <c r="L1004" s="81">
        <v>0</v>
      </c>
      <c r="M1004" s="81">
        <v>41.523000000000003</v>
      </c>
      <c r="N1004" s="81">
        <v>39.057000000000002</v>
      </c>
      <c r="O1004" s="159">
        <v>20.211698605397814</v>
      </c>
      <c r="P1004" s="160">
        <v>30.333333333333332</v>
      </c>
    </row>
    <row r="1005" spans="1:16" s="82" customFormat="1" ht="37.5">
      <c r="A1005" s="58">
        <f t="shared" si="193"/>
        <v>929</v>
      </c>
      <c r="B1005" s="58">
        <f t="shared" si="194"/>
        <v>25</v>
      </c>
      <c r="C1005" s="80">
        <v>2066</v>
      </c>
      <c r="D1005" s="163" t="s">
        <v>1370</v>
      </c>
      <c r="E1005" s="157" t="s">
        <v>1100</v>
      </c>
      <c r="F1005" s="58" t="s">
        <v>184</v>
      </c>
      <c r="G1005" s="81">
        <v>299.995</v>
      </c>
      <c r="H1005" s="81">
        <v>149.99</v>
      </c>
      <c r="I1005" s="81">
        <v>88.24</v>
      </c>
      <c r="J1005" s="81">
        <v>0</v>
      </c>
      <c r="K1005" s="81">
        <v>0</v>
      </c>
      <c r="L1005" s="81">
        <v>17</v>
      </c>
      <c r="M1005" s="81">
        <v>20</v>
      </c>
      <c r="N1005" s="81">
        <v>24.765000000000001</v>
      </c>
      <c r="O1005" s="159">
        <v>20.588676477941299</v>
      </c>
      <c r="P1005" s="160">
        <v>30.333333333333332</v>
      </c>
    </row>
    <row r="1006" spans="1:16" s="82" customFormat="1" ht="64.5" customHeight="1">
      <c r="A1006" s="58">
        <f t="shared" si="193"/>
        <v>930</v>
      </c>
      <c r="B1006" s="58">
        <f t="shared" si="194"/>
        <v>26</v>
      </c>
      <c r="C1006" s="80">
        <v>2553</v>
      </c>
      <c r="D1006" s="163" t="s">
        <v>1371</v>
      </c>
      <c r="E1006" s="157" t="s">
        <v>1100</v>
      </c>
      <c r="F1006" s="58" t="s">
        <v>184</v>
      </c>
      <c r="G1006" s="81">
        <v>75.296000000000006</v>
      </c>
      <c r="H1006" s="81">
        <v>37.648000000000003</v>
      </c>
      <c r="I1006" s="81">
        <v>22.286999999999999</v>
      </c>
      <c r="J1006" s="81">
        <v>0</v>
      </c>
      <c r="K1006" s="81">
        <v>0</v>
      </c>
      <c r="L1006" s="81">
        <v>0</v>
      </c>
      <c r="M1006" s="81">
        <v>7.6</v>
      </c>
      <c r="N1006" s="81">
        <v>7.7610000000000001</v>
      </c>
      <c r="O1006" s="159">
        <v>20.400818104547387</v>
      </c>
      <c r="P1006" s="160">
        <v>31.333333333333332</v>
      </c>
    </row>
    <row r="1007" spans="1:16" s="82" customFormat="1" ht="64.5" customHeight="1">
      <c r="A1007" s="58">
        <f t="shared" si="193"/>
        <v>931</v>
      </c>
      <c r="B1007" s="58">
        <f t="shared" si="194"/>
        <v>27</v>
      </c>
      <c r="C1007" s="80">
        <v>2574</v>
      </c>
      <c r="D1007" s="163" t="s">
        <v>1372</v>
      </c>
      <c r="E1007" s="157" t="s">
        <v>1100</v>
      </c>
      <c r="F1007" s="58" t="s">
        <v>184</v>
      </c>
      <c r="G1007" s="81">
        <v>137.46299999999999</v>
      </c>
      <c r="H1007" s="81">
        <v>68.73</v>
      </c>
      <c r="I1007" s="81">
        <v>40</v>
      </c>
      <c r="J1007" s="81">
        <v>0</v>
      </c>
      <c r="K1007" s="81">
        <v>0</v>
      </c>
      <c r="L1007" s="81">
        <v>0</v>
      </c>
      <c r="M1007" s="81">
        <v>28.733000000000001</v>
      </c>
      <c r="N1007" s="81">
        <v>0</v>
      </c>
      <c r="O1007" s="159">
        <v>20.902351905603691</v>
      </c>
      <c r="P1007" s="160">
        <v>31.333333333333332</v>
      </c>
    </row>
    <row r="1008" spans="1:16" s="11" customFormat="1" ht="20.25">
      <c r="A1008" s="10"/>
      <c r="B1008" s="13">
        <f>B1009+B1044</f>
        <v>39</v>
      </c>
      <c r="C1008" s="5"/>
      <c r="D1008" s="9" t="s">
        <v>23</v>
      </c>
      <c r="E1008" s="87"/>
      <c r="F1008" s="5"/>
      <c r="G1008" s="12">
        <f t="shared" ref="G1008:N1008" si="196">G1009+G1044</f>
        <v>8432.1339999999982</v>
      </c>
      <c r="H1008" s="12">
        <f t="shared" si="196"/>
        <v>3988.9139999999993</v>
      </c>
      <c r="I1008" s="12">
        <f t="shared" si="196"/>
        <v>2102.7950000000001</v>
      </c>
      <c r="J1008" s="12">
        <f t="shared" si="196"/>
        <v>267.94599999999997</v>
      </c>
      <c r="K1008" s="12">
        <f t="shared" si="196"/>
        <v>279.44900000000001</v>
      </c>
      <c r="L1008" s="12">
        <f t="shared" si="196"/>
        <v>415.22800000000001</v>
      </c>
      <c r="M1008" s="31">
        <f t="shared" si="196"/>
        <v>895.05700000000002</v>
      </c>
      <c r="N1008" s="37">
        <f t="shared" si="196"/>
        <v>482.745</v>
      </c>
      <c r="O1008" s="37"/>
      <c r="P1008" s="37"/>
    </row>
    <row r="1009" spans="1:16" s="26" customFormat="1" ht="20.25">
      <c r="A1009" s="21"/>
      <c r="B1009" s="22">
        <v>34</v>
      </c>
      <c r="C1009" s="23"/>
      <c r="D1009" s="24" t="s">
        <v>80</v>
      </c>
      <c r="E1009" s="88"/>
      <c r="F1009" s="23"/>
      <c r="G1009" s="30">
        <f>SUM(G1010:G1043)</f>
        <v>7593.132999999998</v>
      </c>
      <c r="H1009" s="30">
        <f t="shared" ref="H1009:N1009" si="197">SUM(H1010:H1043)</f>
        <v>3614.8389999999995</v>
      </c>
      <c r="I1009" s="30">
        <f t="shared" si="197"/>
        <v>2102.7950000000001</v>
      </c>
      <c r="J1009" s="30">
        <f t="shared" si="197"/>
        <v>267.94599999999997</v>
      </c>
      <c r="K1009" s="30">
        <f t="shared" si="197"/>
        <v>0</v>
      </c>
      <c r="L1009" s="30">
        <f t="shared" si="197"/>
        <v>378.6</v>
      </c>
      <c r="M1009" s="30">
        <f t="shared" si="197"/>
        <v>784.53499999999997</v>
      </c>
      <c r="N1009" s="30">
        <f t="shared" si="197"/>
        <v>444.41800000000001</v>
      </c>
      <c r="O1009" s="38"/>
      <c r="P1009" s="38"/>
    </row>
    <row r="1010" spans="1:16" s="82" customFormat="1" ht="64.5" customHeight="1">
      <c r="A1010" s="58">
        <f>A1007+1</f>
        <v>932</v>
      </c>
      <c r="B1010" s="58">
        <v>1</v>
      </c>
      <c r="C1010" s="80">
        <v>185</v>
      </c>
      <c r="D1010" s="163" t="s">
        <v>528</v>
      </c>
      <c r="E1010" s="157" t="s">
        <v>44</v>
      </c>
      <c r="F1010" s="58" t="s">
        <v>187</v>
      </c>
      <c r="G1010" s="81">
        <v>203.72800000000001</v>
      </c>
      <c r="H1010" s="81">
        <v>101.864</v>
      </c>
      <c r="I1010" s="81">
        <v>59.081000000000003</v>
      </c>
      <c r="J1010" s="81">
        <v>0</v>
      </c>
      <c r="K1010" s="81">
        <v>0</v>
      </c>
      <c r="L1010" s="81">
        <v>0</v>
      </c>
      <c r="M1010" s="81">
        <v>32.783000000000001</v>
      </c>
      <c r="N1010" s="81">
        <v>10</v>
      </c>
      <c r="O1010" s="159">
        <v>21.000058902065501</v>
      </c>
      <c r="P1010" s="160">
        <v>29.166666666666668</v>
      </c>
    </row>
    <row r="1011" spans="1:16" s="82" customFormat="1" ht="37.5">
      <c r="A1011" s="58">
        <f>A1010+1</f>
        <v>933</v>
      </c>
      <c r="B1011" s="58">
        <f>B1010+1</f>
        <v>2</v>
      </c>
      <c r="C1011" s="80">
        <v>317</v>
      </c>
      <c r="D1011" s="163" t="s">
        <v>521</v>
      </c>
      <c r="E1011" s="157" t="s">
        <v>44</v>
      </c>
      <c r="F1011" s="58" t="s">
        <v>187</v>
      </c>
      <c r="G1011" s="81">
        <v>239.99799999999999</v>
      </c>
      <c r="H1011" s="81">
        <v>119.999</v>
      </c>
      <c r="I1011" s="81">
        <v>69.343999999999994</v>
      </c>
      <c r="J1011" s="81">
        <v>0</v>
      </c>
      <c r="K1011" s="81">
        <v>0</v>
      </c>
      <c r="L1011" s="81">
        <v>3.6</v>
      </c>
      <c r="M1011" s="81">
        <v>23.12</v>
      </c>
      <c r="N1011" s="81">
        <v>23.934999999999999</v>
      </c>
      <c r="O1011" s="159">
        <v>21.106425886882391</v>
      </c>
      <c r="P1011" s="160">
        <v>29.833333333333332</v>
      </c>
    </row>
    <row r="1012" spans="1:16" s="82" customFormat="1" ht="37.5">
      <c r="A1012" s="58">
        <f t="shared" ref="A1012:A1043" si="198">A1011+1</f>
        <v>934</v>
      </c>
      <c r="B1012" s="58">
        <f>B1011+1</f>
        <v>3</v>
      </c>
      <c r="C1012" s="80">
        <v>476</v>
      </c>
      <c r="D1012" s="163" t="s">
        <v>525</v>
      </c>
      <c r="E1012" s="157" t="s">
        <v>44</v>
      </c>
      <c r="F1012" s="58" t="s">
        <v>94</v>
      </c>
      <c r="G1012" s="81">
        <v>162.072</v>
      </c>
      <c r="H1012" s="81">
        <v>64.83</v>
      </c>
      <c r="I1012" s="81">
        <v>63.241999999999997</v>
      </c>
      <c r="J1012" s="81">
        <v>0</v>
      </c>
      <c r="K1012" s="81">
        <v>0</v>
      </c>
      <c r="L1012" s="81">
        <v>17</v>
      </c>
      <c r="M1012" s="81">
        <v>10</v>
      </c>
      <c r="N1012" s="81">
        <v>7</v>
      </c>
      <c r="O1012" s="159">
        <v>20.978330618490549</v>
      </c>
      <c r="P1012" s="160">
        <v>29.5</v>
      </c>
    </row>
    <row r="1013" spans="1:16" s="82" customFormat="1" ht="37.5">
      <c r="A1013" s="58">
        <f t="shared" si="198"/>
        <v>935</v>
      </c>
      <c r="B1013" s="58">
        <f t="shared" ref="B1013:B1043" si="199">B1012+1</f>
        <v>4</v>
      </c>
      <c r="C1013" s="80">
        <v>503</v>
      </c>
      <c r="D1013" s="163" t="s">
        <v>526</v>
      </c>
      <c r="E1013" s="157" t="s">
        <v>44</v>
      </c>
      <c r="F1013" s="58" t="s">
        <v>190</v>
      </c>
      <c r="G1013" s="81">
        <v>273.15499999999997</v>
      </c>
      <c r="H1013" s="81">
        <v>136.577</v>
      </c>
      <c r="I1013" s="81">
        <v>68.745000000000005</v>
      </c>
      <c r="J1013" s="81">
        <v>0</v>
      </c>
      <c r="K1013" s="81">
        <v>0</v>
      </c>
      <c r="L1013" s="81">
        <v>0</v>
      </c>
      <c r="M1013" s="81">
        <v>50.869</v>
      </c>
      <c r="N1013" s="81">
        <v>16.963999999999999</v>
      </c>
      <c r="O1013" s="159">
        <v>24.833153337848476</v>
      </c>
      <c r="P1013" s="160">
        <v>29.5</v>
      </c>
    </row>
    <row r="1014" spans="1:16" s="82" customFormat="1" ht="64.5" customHeight="1">
      <c r="A1014" s="58">
        <f t="shared" si="198"/>
        <v>936</v>
      </c>
      <c r="B1014" s="58">
        <f t="shared" si="199"/>
        <v>5</v>
      </c>
      <c r="C1014" s="80">
        <v>598</v>
      </c>
      <c r="D1014" s="163" t="s">
        <v>518</v>
      </c>
      <c r="E1014" s="157" t="s">
        <v>44</v>
      </c>
      <c r="F1014" s="58" t="s">
        <v>519</v>
      </c>
      <c r="G1014" s="81">
        <v>137.00200000000001</v>
      </c>
      <c r="H1014" s="81">
        <v>68.501000000000005</v>
      </c>
      <c r="I1014" s="81">
        <v>35.543999999999997</v>
      </c>
      <c r="J1014" s="81">
        <v>0</v>
      </c>
      <c r="K1014" s="81">
        <v>0</v>
      </c>
      <c r="L1014" s="81">
        <v>0</v>
      </c>
      <c r="M1014" s="81">
        <v>17</v>
      </c>
      <c r="N1014" s="81">
        <v>15.957000000000001</v>
      </c>
      <c r="O1014" s="159">
        <v>24.055853199223368</v>
      </c>
      <c r="P1014" s="160">
        <v>30.5</v>
      </c>
    </row>
    <row r="1015" spans="1:16" s="82" customFormat="1" ht="37.5">
      <c r="A1015" s="58">
        <f t="shared" si="198"/>
        <v>937</v>
      </c>
      <c r="B1015" s="58">
        <f t="shared" si="199"/>
        <v>6</v>
      </c>
      <c r="C1015" s="80">
        <v>825</v>
      </c>
      <c r="D1015" s="163" t="s">
        <v>529</v>
      </c>
      <c r="E1015" s="157" t="s">
        <v>44</v>
      </c>
      <c r="F1015" s="58" t="s">
        <v>189</v>
      </c>
      <c r="G1015" s="81">
        <v>320.90899999999999</v>
      </c>
      <c r="H1015" s="81">
        <v>154.036</v>
      </c>
      <c r="I1015" s="81">
        <v>91.72</v>
      </c>
      <c r="J1015" s="81">
        <v>5</v>
      </c>
      <c r="K1015" s="81">
        <v>0</v>
      </c>
      <c r="L1015" s="81">
        <v>25</v>
      </c>
      <c r="M1015" s="81">
        <v>23.6</v>
      </c>
      <c r="N1015" s="81">
        <v>21.553000000000001</v>
      </c>
      <c r="O1015" s="159">
        <v>21.860714408134395</v>
      </c>
      <c r="P1015" s="160">
        <v>29.166666666666668</v>
      </c>
    </row>
    <row r="1016" spans="1:16" s="82" customFormat="1" ht="64.5" customHeight="1">
      <c r="A1016" s="58">
        <f t="shared" si="198"/>
        <v>938</v>
      </c>
      <c r="B1016" s="58">
        <f t="shared" si="199"/>
        <v>7</v>
      </c>
      <c r="C1016" s="80">
        <v>963</v>
      </c>
      <c r="D1016" s="163" t="s">
        <v>527</v>
      </c>
      <c r="E1016" s="157" t="s">
        <v>44</v>
      </c>
      <c r="F1016" s="58" t="s">
        <v>94</v>
      </c>
      <c r="G1016" s="81">
        <v>385.97500000000002</v>
      </c>
      <c r="H1016" s="81">
        <v>190</v>
      </c>
      <c r="I1016" s="81">
        <v>115.319</v>
      </c>
      <c r="J1016" s="81">
        <v>0</v>
      </c>
      <c r="K1016" s="81">
        <v>0</v>
      </c>
      <c r="L1016" s="81">
        <v>38</v>
      </c>
      <c r="M1016" s="81">
        <v>22</v>
      </c>
      <c r="N1016" s="81">
        <v>20.655999999999999</v>
      </c>
      <c r="O1016" s="159">
        <v>20.896690200142494</v>
      </c>
      <c r="P1016" s="160">
        <v>29.5</v>
      </c>
    </row>
    <row r="1017" spans="1:16" s="82" customFormat="1" ht="37.5">
      <c r="A1017" s="58">
        <f t="shared" si="198"/>
        <v>939</v>
      </c>
      <c r="B1017" s="58">
        <f t="shared" si="199"/>
        <v>8</v>
      </c>
      <c r="C1017" s="80">
        <v>1191</v>
      </c>
      <c r="D1017" s="163" t="s">
        <v>530</v>
      </c>
      <c r="E1017" s="157" t="s">
        <v>44</v>
      </c>
      <c r="F1017" s="58" t="s">
        <v>192</v>
      </c>
      <c r="G1017" s="81">
        <v>311.54199999999997</v>
      </c>
      <c r="H1017" s="81">
        <v>155.77099999999999</v>
      </c>
      <c r="I1017" s="81">
        <v>93.070999999999998</v>
      </c>
      <c r="J1017" s="81">
        <v>0</v>
      </c>
      <c r="K1017" s="81">
        <v>0</v>
      </c>
      <c r="L1017" s="81">
        <v>25</v>
      </c>
      <c r="M1017" s="81">
        <v>9.3780000000000001</v>
      </c>
      <c r="N1017" s="81">
        <v>28.321999999999999</v>
      </c>
      <c r="O1017" s="159">
        <v>20.125697337758634</v>
      </c>
      <c r="P1017" s="160">
        <v>28.833333333333332</v>
      </c>
    </row>
    <row r="1018" spans="1:16" s="82" customFormat="1" ht="37.5">
      <c r="A1018" s="58">
        <f t="shared" si="198"/>
        <v>940</v>
      </c>
      <c r="B1018" s="58">
        <f t="shared" si="199"/>
        <v>9</v>
      </c>
      <c r="C1018" s="80">
        <v>1431</v>
      </c>
      <c r="D1018" s="163" t="s">
        <v>517</v>
      </c>
      <c r="E1018" s="157" t="s">
        <v>44</v>
      </c>
      <c r="F1018" s="58" t="s">
        <v>187</v>
      </c>
      <c r="G1018" s="81">
        <v>294.11099999999999</v>
      </c>
      <c r="H1018" s="81">
        <v>147.054</v>
      </c>
      <c r="I1018" s="81">
        <v>71.203999999999994</v>
      </c>
      <c r="J1018" s="81">
        <v>0</v>
      </c>
      <c r="K1018" s="81">
        <v>0</v>
      </c>
      <c r="L1018" s="81">
        <v>20</v>
      </c>
      <c r="M1018" s="81">
        <v>20</v>
      </c>
      <c r="N1018" s="81">
        <v>35.853000000000002</v>
      </c>
      <c r="O1018" s="159">
        <v>25.790602867624813</v>
      </c>
      <c r="P1018" s="160">
        <v>31.166666666666668</v>
      </c>
    </row>
    <row r="1019" spans="1:16" s="82" customFormat="1" ht="64.5" customHeight="1">
      <c r="A1019" s="58">
        <f t="shared" si="198"/>
        <v>941</v>
      </c>
      <c r="B1019" s="58">
        <f t="shared" si="199"/>
        <v>10</v>
      </c>
      <c r="C1019" s="80">
        <v>1815</v>
      </c>
      <c r="D1019" s="163" t="s">
        <v>520</v>
      </c>
      <c r="E1019" s="157" t="s">
        <v>44</v>
      </c>
      <c r="F1019" s="58" t="s">
        <v>188</v>
      </c>
      <c r="G1019" s="81">
        <v>50.470999999999997</v>
      </c>
      <c r="H1019" s="81">
        <v>22</v>
      </c>
      <c r="I1019" s="81">
        <v>18.420999999999999</v>
      </c>
      <c r="J1019" s="81">
        <v>0</v>
      </c>
      <c r="K1019" s="81">
        <v>0</v>
      </c>
      <c r="L1019" s="81">
        <v>0</v>
      </c>
      <c r="M1019" s="81">
        <v>9.3000000000000007</v>
      </c>
      <c r="N1019" s="81">
        <v>0.75</v>
      </c>
      <c r="O1019" s="159">
        <v>19.912424956905951</v>
      </c>
      <c r="P1019" s="160">
        <v>30.5</v>
      </c>
    </row>
    <row r="1020" spans="1:16" s="82" customFormat="1" ht="37.5">
      <c r="A1020" s="58">
        <f t="shared" si="198"/>
        <v>942</v>
      </c>
      <c r="B1020" s="58">
        <f t="shared" si="199"/>
        <v>11</v>
      </c>
      <c r="C1020" s="80">
        <v>1875</v>
      </c>
      <c r="D1020" s="163" t="s">
        <v>522</v>
      </c>
      <c r="E1020" s="157" t="s">
        <v>44</v>
      </c>
      <c r="F1020" s="58" t="s">
        <v>523</v>
      </c>
      <c r="G1020" s="81">
        <v>120.372</v>
      </c>
      <c r="H1020" s="81">
        <v>60.186</v>
      </c>
      <c r="I1020" s="81">
        <v>32.186</v>
      </c>
      <c r="J1020" s="81">
        <v>0</v>
      </c>
      <c r="K1020" s="81">
        <v>0</v>
      </c>
      <c r="L1020" s="81">
        <v>8</v>
      </c>
      <c r="M1020" s="81">
        <v>15</v>
      </c>
      <c r="N1020" s="81">
        <v>5</v>
      </c>
      <c r="O1020" s="159">
        <v>23.261223540358223</v>
      </c>
      <c r="P1020" s="160">
        <v>29.833333333333332</v>
      </c>
    </row>
    <row r="1021" spans="1:16" s="82" customFormat="1" ht="37.5">
      <c r="A1021" s="58">
        <f t="shared" si="198"/>
        <v>943</v>
      </c>
      <c r="B1021" s="58">
        <f t="shared" si="199"/>
        <v>12</v>
      </c>
      <c r="C1021" s="80">
        <v>1998</v>
      </c>
      <c r="D1021" s="163" t="s">
        <v>524</v>
      </c>
      <c r="E1021" s="157" t="s">
        <v>44</v>
      </c>
      <c r="F1021" s="58" t="s">
        <v>191</v>
      </c>
      <c r="G1021" s="81">
        <v>176.3</v>
      </c>
      <c r="H1021" s="81">
        <v>88</v>
      </c>
      <c r="I1021" s="81">
        <v>52.1</v>
      </c>
      <c r="J1021" s="81">
        <v>0</v>
      </c>
      <c r="K1021" s="81">
        <v>0</v>
      </c>
      <c r="L1021" s="81">
        <v>18</v>
      </c>
      <c r="M1021" s="81">
        <v>18.2</v>
      </c>
      <c r="N1021" s="81">
        <v>0</v>
      </c>
      <c r="O1021" s="159">
        <v>20.533182076006806</v>
      </c>
      <c r="P1021" s="160">
        <v>29.833333333333332</v>
      </c>
    </row>
    <row r="1022" spans="1:16" s="69" customFormat="1" ht="66.75" customHeight="1">
      <c r="A1022" s="58">
        <f t="shared" si="198"/>
        <v>944</v>
      </c>
      <c r="B1022" s="58">
        <f t="shared" si="199"/>
        <v>13</v>
      </c>
      <c r="C1022" s="58">
        <v>599</v>
      </c>
      <c r="D1022" s="59" t="s">
        <v>733</v>
      </c>
      <c r="E1022" s="157" t="s">
        <v>616</v>
      </c>
      <c r="F1022" s="58" t="s">
        <v>189</v>
      </c>
      <c r="G1022" s="60">
        <v>79.620999999999995</v>
      </c>
      <c r="H1022" s="60">
        <v>39.799999999999997</v>
      </c>
      <c r="I1022" s="60">
        <v>17.2</v>
      </c>
      <c r="J1022" s="60">
        <v>6.6959999999999997</v>
      </c>
      <c r="K1022" s="60">
        <v>0</v>
      </c>
      <c r="L1022" s="60">
        <v>0</v>
      </c>
      <c r="M1022" s="60">
        <v>15.925000000000001</v>
      </c>
      <c r="N1022" s="60">
        <v>0</v>
      </c>
      <c r="O1022" s="61">
        <v>20.001004760050741</v>
      </c>
      <c r="P1022" s="158">
        <v>28.833333333333332</v>
      </c>
    </row>
    <row r="1023" spans="1:16" s="69" customFormat="1" ht="56.25" customHeight="1">
      <c r="A1023" s="58">
        <f t="shared" si="198"/>
        <v>945</v>
      </c>
      <c r="B1023" s="58">
        <f t="shared" si="199"/>
        <v>14</v>
      </c>
      <c r="C1023" s="58">
        <v>686</v>
      </c>
      <c r="D1023" s="59" t="s">
        <v>727</v>
      </c>
      <c r="E1023" s="157" t="s">
        <v>616</v>
      </c>
      <c r="F1023" s="58" t="s">
        <v>728</v>
      </c>
      <c r="G1023" s="60">
        <v>18.79</v>
      </c>
      <c r="H1023" s="60">
        <v>9</v>
      </c>
      <c r="I1023" s="60">
        <v>4</v>
      </c>
      <c r="J1023" s="60">
        <v>1.8440000000000001</v>
      </c>
      <c r="K1023" s="60">
        <v>0</v>
      </c>
      <c r="L1023" s="60">
        <v>0</v>
      </c>
      <c r="M1023" s="60">
        <v>3.9460000000000002</v>
      </c>
      <c r="N1023" s="60">
        <v>0</v>
      </c>
      <c r="O1023" s="61">
        <v>21.000532197977652</v>
      </c>
      <c r="P1023" s="158">
        <v>30.833333333333332</v>
      </c>
    </row>
    <row r="1024" spans="1:16" s="69" customFormat="1" ht="56.25" customHeight="1">
      <c r="A1024" s="58">
        <f t="shared" si="198"/>
        <v>946</v>
      </c>
      <c r="B1024" s="58">
        <f t="shared" si="199"/>
        <v>15</v>
      </c>
      <c r="C1024" s="58">
        <v>979</v>
      </c>
      <c r="D1024" s="59" t="s">
        <v>729</v>
      </c>
      <c r="E1024" s="157" t="s">
        <v>616</v>
      </c>
      <c r="F1024" s="58" t="s">
        <v>190</v>
      </c>
      <c r="G1024" s="60">
        <v>179.892</v>
      </c>
      <c r="H1024" s="60">
        <v>71.956000000000003</v>
      </c>
      <c r="I1024" s="60">
        <v>44.972999999999999</v>
      </c>
      <c r="J1024" s="60">
        <v>22.83</v>
      </c>
      <c r="K1024" s="60">
        <v>0</v>
      </c>
      <c r="L1024" s="60">
        <v>10</v>
      </c>
      <c r="M1024" s="60">
        <v>26.7</v>
      </c>
      <c r="N1024" s="60">
        <v>3.4329999999999998</v>
      </c>
      <c r="O1024" s="61">
        <v>22.309496809196631</v>
      </c>
      <c r="P1024" s="158">
        <v>30.5</v>
      </c>
    </row>
    <row r="1025" spans="1:16" s="69" customFormat="1" ht="60.75" customHeight="1">
      <c r="A1025" s="58">
        <f t="shared" si="198"/>
        <v>947</v>
      </c>
      <c r="B1025" s="58">
        <f t="shared" si="199"/>
        <v>16</v>
      </c>
      <c r="C1025" s="58">
        <v>1609</v>
      </c>
      <c r="D1025" s="59" t="s">
        <v>730</v>
      </c>
      <c r="E1025" s="157" t="s">
        <v>616</v>
      </c>
      <c r="F1025" s="58" t="s">
        <v>731</v>
      </c>
      <c r="G1025" s="60">
        <v>104.8</v>
      </c>
      <c r="H1025" s="60">
        <v>52.4</v>
      </c>
      <c r="I1025" s="60">
        <v>30.4</v>
      </c>
      <c r="J1025" s="60">
        <v>0</v>
      </c>
      <c r="K1025" s="60">
        <v>0</v>
      </c>
      <c r="L1025" s="60">
        <v>20</v>
      </c>
      <c r="M1025" s="60">
        <v>2</v>
      </c>
      <c r="N1025" s="60">
        <v>0</v>
      </c>
      <c r="O1025" s="61">
        <v>20.992366412213741</v>
      </c>
      <c r="P1025" s="158">
        <v>29.5</v>
      </c>
    </row>
    <row r="1026" spans="1:16" s="69" customFormat="1" ht="45" customHeight="1">
      <c r="A1026" s="58">
        <f t="shared" si="198"/>
        <v>948</v>
      </c>
      <c r="B1026" s="58">
        <f t="shared" si="199"/>
        <v>17</v>
      </c>
      <c r="C1026" s="58">
        <v>1743</v>
      </c>
      <c r="D1026" s="59" t="s">
        <v>734</v>
      </c>
      <c r="E1026" s="157" t="s">
        <v>616</v>
      </c>
      <c r="F1026" s="58" t="s">
        <v>191</v>
      </c>
      <c r="G1026" s="60">
        <v>339.55900000000003</v>
      </c>
      <c r="H1026" s="60">
        <v>169.75</v>
      </c>
      <c r="I1026" s="60">
        <v>78</v>
      </c>
      <c r="J1026" s="60">
        <v>20.317</v>
      </c>
      <c r="K1026" s="60">
        <v>0</v>
      </c>
      <c r="L1026" s="60">
        <v>37</v>
      </c>
      <c r="M1026" s="60">
        <v>0</v>
      </c>
      <c r="N1026" s="60">
        <v>34.491999999999997</v>
      </c>
      <c r="O1026" s="61">
        <v>21.054367576768687</v>
      </c>
      <c r="P1026" s="158">
        <v>28.833333333333332</v>
      </c>
    </row>
    <row r="1027" spans="1:16" s="69" customFormat="1" ht="45.75" customHeight="1">
      <c r="A1027" s="58">
        <f t="shared" si="198"/>
        <v>949</v>
      </c>
      <c r="B1027" s="58">
        <f t="shared" si="199"/>
        <v>18</v>
      </c>
      <c r="C1027" s="58">
        <v>2310</v>
      </c>
      <c r="D1027" s="59" t="s">
        <v>732</v>
      </c>
      <c r="E1027" s="157" t="s">
        <v>616</v>
      </c>
      <c r="F1027" s="58" t="s">
        <v>187</v>
      </c>
      <c r="G1027" s="60">
        <v>84</v>
      </c>
      <c r="H1027" s="60">
        <v>42</v>
      </c>
      <c r="I1027" s="60">
        <v>12</v>
      </c>
      <c r="J1027" s="60">
        <v>13</v>
      </c>
      <c r="K1027" s="60">
        <v>0</v>
      </c>
      <c r="L1027" s="60">
        <v>17</v>
      </c>
      <c r="M1027" s="60">
        <v>0</v>
      </c>
      <c r="N1027" s="60">
        <v>0</v>
      </c>
      <c r="O1027" s="61">
        <v>20.238095238095237</v>
      </c>
      <c r="P1027" s="158">
        <v>29.5</v>
      </c>
    </row>
    <row r="1028" spans="1:16" s="69" customFormat="1" ht="46.5" customHeight="1">
      <c r="A1028" s="58">
        <f t="shared" si="198"/>
        <v>950</v>
      </c>
      <c r="B1028" s="58">
        <f t="shared" si="199"/>
        <v>19</v>
      </c>
      <c r="C1028" s="80">
        <v>2052</v>
      </c>
      <c r="D1028" s="59" t="s">
        <v>852</v>
      </c>
      <c r="E1028" s="157" t="s">
        <v>764</v>
      </c>
      <c r="F1028" s="58" t="s">
        <v>187</v>
      </c>
      <c r="G1028" s="81">
        <v>332.03800000000001</v>
      </c>
      <c r="H1028" s="81">
        <v>166.01900000000001</v>
      </c>
      <c r="I1028" s="81">
        <v>99.611000000000004</v>
      </c>
      <c r="J1028" s="81">
        <v>0</v>
      </c>
      <c r="K1028" s="81">
        <v>0</v>
      </c>
      <c r="L1028" s="81">
        <v>0</v>
      </c>
      <c r="M1028" s="81">
        <v>52.201999999999998</v>
      </c>
      <c r="N1028" s="81">
        <v>14.206</v>
      </c>
      <c r="O1028" s="159">
        <v>20.000120468139187</v>
      </c>
      <c r="P1028" s="160">
        <v>26.5</v>
      </c>
    </row>
    <row r="1029" spans="1:16" s="69" customFormat="1" ht="48.75" customHeight="1">
      <c r="A1029" s="58">
        <f t="shared" si="198"/>
        <v>951</v>
      </c>
      <c r="B1029" s="58">
        <f t="shared" si="199"/>
        <v>20</v>
      </c>
      <c r="C1029" s="80">
        <v>2056</v>
      </c>
      <c r="D1029" s="59" t="s">
        <v>851</v>
      </c>
      <c r="E1029" s="157" t="s">
        <v>764</v>
      </c>
      <c r="F1029" s="58" t="s">
        <v>187</v>
      </c>
      <c r="G1029" s="81">
        <v>108</v>
      </c>
      <c r="H1029" s="81">
        <v>54</v>
      </c>
      <c r="I1029" s="81">
        <v>32.4</v>
      </c>
      <c r="J1029" s="81">
        <v>0</v>
      </c>
      <c r="K1029" s="81">
        <v>0</v>
      </c>
      <c r="L1029" s="81">
        <v>0</v>
      </c>
      <c r="M1029" s="81">
        <v>13.83</v>
      </c>
      <c r="N1029" s="81">
        <v>7.77</v>
      </c>
      <c r="O1029" s="159">
        <v>20</v>
      </c>
      <c r="P1029" s="160">
        <v>26.833333333333332</v>
      </c>
    </row>
    <row r="1030" spans="1:16" s="69" customFormat="1" ht="50.25" customHeight="1">
      <c r="A1030" s="58">
        <f t="shared" si="198"/>
        <v>952</v>
      </c>
      <c r="B1030" s="58">
        <f t="shared" si="199"/>
        <v>21</v>
      </c>
      <c r="C1030" s="80">
        <v>2208</v>
      </c>
      <c r="D1030" s="59" t="s">
        <v>853</v>
      </c>
      <c r="E1030" s="157" t="s">
        <v>764</v>
      </c>
      <c r="F1030" s="58" t="s">
        <v>187</v>
      </c>
      <c r="G1030" s="81">
        <v>260.334</v>
      </c>
      <c r="H1030" s="81">
        <v>130.167</v>
      </c>
      <c r="I1030" s="81">
        <v>78.099999999999994</v>
      </c>
      <c r="J1030" s="81">
        <v>0</v>
      </c>
      <c r="K1030" s="81">
        <v>0</v>
      </c>
      <c r="L1030" s="81">
        <v>0</v>
      </c>
      <c r="M1030" s="81">
        <v>46.813000000000002</v>
      </c>
      <c r="N1030" s="81">
        <v>5.2539999999999996</v>
      </c>
      <c r="O1030" s="159">
        <v>20.000076824387133</v>
      </c>
      <c r="P1030" s="160">
        <v>26.5</v>
      </c>
    </row>
    <row r="1031" spans="1:16" s="69" customFormat="1" ht="49.5" customHeight="1">
      <c r="A1031" s="58">
        <f t="shared" si="198"/>
        <v>953</v>
      </c>
      <c r="B1031" s="58">
        <f t="shared" si="199"/>
        <v>22</v>
      </c>
      <c r="C1031" s="80">
        <v>2212</v>
      </c>
      <c r="D1031" s="59" t="s">
        <v>849</v>
      </c>
      <c r="E1031" s="157" t="s">
        <v>764</v>
      </c>
      <c r="F1031" s="58" t="s">
        <v>187</v>
      </c>
      <c r="G1031" s="81">
        <v>491.851</v>
      </c>
      <c r="H1031" s="81">
        <v>200</v>
      </c>
      <c r="I1031" s="81">
        <v>193.48099999999999</v>
      </c>
      <c r="J1031" s="81">
        <v>0</v>
      </c>
      <c r="K1031" s="81">
        <v>0</v>
      </c>
      <c r="L1031" s="81">
        <v>0</v>
      </c>
      <c r="M1031" s="81">
        <v>80.385000000000005</v>
      </c>
      <c r="N1031" s="81">
        <v>17.984999999999999</v>
      </c>
      <c r="O1031" s="159">
        <v>19.999959337278973</v>
      </c>
      <c r="P1031" s="160">
        <v>27.833333333333332</v>
      </c>
    </row>
    <row r="1032" spans="1:16" s="69" customFormat="1" ht="39" customHeight="1">
      <c r="A1032" s="58">
        <f t="shared" si="198"/>
        <v>954</v>
      </c>
      <c r="B1032" s="58">
        <f t="shared" si="199"/>
        <v>23</v>
      </c>
      <c r="C1032" s="80">
        <v>2218</v>
      </c>
      <c r="D1032" s="59" t="s">
        <v>854</v>
      </c>
      <c r="E1032" s="157" t="s">
        <v>764</v>
      </c>
      <c r="F1032" s="58" t="s">
        <v>187</v>
      </c>
      <c r="G1032" s="81">
        <v>299.49099999999999</v>
      </c>
      <c r="H1032" s="81">
        <v>149.745</v>
      </c>
      <c r="I1032" s="81">
        <v>89.847999999999999</v>
      </c>
      <c r="J1032" s="81">
        <v>0</v>
      </c>
      <c r="K1032" s="81">
        <v>0</v>
      </c>
      <c r="L1032" s="81">
        <v>0</v>
      </c>
      <c r="M1032" s="81">
        <v>39.597000000000001</v>
      </c>
      <c r="N1032" s="81">
        <v>20.300999999999998</v>
      </c>
      <c r="O1032" s="159">
        <v>19.999933220029984</v>
      </c>
      <c r="P1032" s="160">
        <v>26.5</v>
      </c>
    </row>
    <row r="1033" spans="1:16" s="69" customFormat="1" ht="56.25">
      <c r="A1033" s="58">
        <f t="shared" si="198"/>
        <v>955</v>
      </c>
      <c r="B1033" s="58">
        <f t="shared" si="199"/>
        <v>24</v>
      </c>
      <c r="C1033" s="80">
        <v>2222</v>
      </c>
      <c r="D1033" s="59" t="s">
        <v>855</v>
      </c>
      <c r="E1033" s="157" t="s">
        <v>764</v>
      </c>
      <c r="F1033" s="58" t="s">
        <v>856</v>
      </c>
      <c r="G1033" s="81">
        <v>82.296999999999997</v>
      </c>
      <c r="H1033" s="81">
        <v>41.148000000000003</v>
      </c>
      <c r="I1033" s="81">
        <v>24.69</v>
      </c>
      <c r="J1033" s="81">
        <v>0</v>
      </c>
      <c r="K1033" s="81">
        <v>0</v>
      </c>
      <c r="L1033" s="81">
        <v>0</v>
      </c>
      <c r="M1033" s="81">
        <v>13.859</v>
      </c>
      <c r="N1033" s="81">
        <v>2.6</v>
      </c>
      <c r="O1033" s="159">
        <v>19.999513955551233</v>
      </c>
      <c r="P1033" s="160">
        <v>26.5</v>
      </c>
    </row>
    <row r="1034" spans="1:16" s="69" customFormat="1" ht="43.5" customHeight="1">
      <c r="A1034" s="58">
        <f t="shared" si="198"/>
        <v>956</v>
      </c>
      <c r="B1034" s="58">
        <f t="shared" si="199"/>
        <v>25</v>
      </c>
      <c r="C1034" s="80">
        <v>2564</v>
      </c>
      <c r="D1034" s="59" t="s">
        <v>850</v>
      </c>
      <c r="E1034" s="157" t="s">
        <v>764</v>
      </c>
      <c r="F1034" s="58" t="s">
        <v>187</v>
      </c>
      <c r="G1034" s="81">
        <v>182.96899999999999</v>
      </c>
      <c r="H1034" s="81">
        <v>91.483999999999995</v>
      </c>
      <c r="I1034" s="81">
        <v>54.892000000000003</v>
      </c>
      <c r="J1034" s="81">
        <v>0</v>
      </c>
      <c r="K1034" s="81">
        <v>0</v>
      </c>
      <c r="L1034" s="81">
        <v>0</v>
      </c>
      <c r="M1034" s="81">
        <v>33.405000000000001</v>
      </c>
      <c r="N1034" s="81">
        <v>3.1880000000000002</v>
      </c>
      <c r="O1034" s="159">
        <v>19.999562767463345</v>
      </c>
      <c r="P1034" s="160">
        <v>27.166666666666668</v>
      </c>
    </row>
    <row r="1035" spans="1:16" s="79" customFormat="1" ht="43.5" customHeight="1">
      <c r="A1035" s="58">
        <f t="shared" si="198"/>
        <v>957</v>
      </c>
      <c r="B1035" s="58">
        <f t="shared" si="199"/>
        <v>26</v>
      </c>
      <c r="C1035" s="58">
        <v>806</v>
      </c>
      <c r="D1035" s="59" t="s">
        <v>1072</v>
      </c>
      <c r="E1035" s="157" t="s">
        <v>876</v>
      </c>
      <c r="F1035" s="161" t="s">
        <v>189</v>
      </c>
      <c r="G1035" s="60">
        <v>70</v>
      </c>
      <c r="H1035" s="60">
        <v>34</v>
      </c>
      <c r="I1035" s="60">
        <v>15</v>
      </c>
      <c r="J1035" s="60">
        <v>7</v>
      </c>
      <c r="K1035" s="60">
        <v>0</v>
      </c>
      <c r="L1035" s="60">
        <v>0</v>
      </c>
      <c r="M1035" s="60">
        <v>14</v>
      </c>
      <c r="N1035" s="60">
        <v>0</v>
      </c>
      <c r="O1035" s="61">
        <v>20</v>
      </c>
      <c r="P1035" s="162">
        <v>27.5</v>
      </c>
    </row>
    <row r="1036" spans="1:16" s="79" customFormat="1" ht="45" customHeight="1">
      <c r="A1036" s="58">
        <f t="shared" si="198"/>
        <v>958</v>
      </c>
      <c r="B1036" s="58">
        <f t="shared" si="199"/>
        <v>27</v>
      </c>
      <c r="C1036" s="58">
        <v>887</v>
      </c>
      <c r="D1036" s="59" t="s">
        <v>1073</v>
      </c>
      <c r="E1036" s="157" t="s">
        <v>876</v>
      </c>
      <c r="F1036" s="161" t="s">
        <v>189</v>
      </c>
      <c r="G1036" s="60">
        <v>34</v>
      </c>
      <c r="H1036" s="60">
        <v>16.5</v>
      </c>
      <c r="I1036" s="60">
        <v>7</v>
      </c>
      <c r="J1036" s="60">
        <v>3.36</v>
      </c>
      <c r="K1036" s="60">
        <v>0</v>
      </c>
      <c r="L1036" s="60">
        <v>0</v>
      </c>
      <c r="M1036" s="60">
        <v>7.14</v>
      </c>
      <c r="N1036" s="60">
        <v>0</v>
      </c>
      <c r="O1036" s="61">
        <v>21</v>
      </c>
      <c r="P1036" s="162">
        <v>27.5</v>
      </c>
    </row>
    <row r="1037" spans="1:16" s="79" customFormat="1" ht="58.5" customHeight="1">
      <c r="A1037" s="58">
        <f t="shared" si="198"/>
        <v>959</v>
      </c>
      <c r="B1037" s="58">
        <f t="shared" si="199"/>
        <v>28</v>
      </c>
      <c r="C1037" s="58">
        <v>1846</v>
      </c>
      <c r="D1037" s="59" t="s">
        <v>1074</v>
      </c>
      <c r="E1037" s="157" t="s">
        <v>876</v>
      </c>
      <c r="F1037" s="161" t="s">
        <v>1075</v>
      </c>
      <c r="G1037" s="60">
        <v>20</v>
      </c>
      <c r="H1037" s="60">
        <v>9</v>
      </c>
      <c r="I1037" s="60">
        <v>6</v>
      </c>
      <c r="J1037" s="60">
        <v>0</v>
      </c>
      <c r="K1037" s="60">
        <v>0</v>
      </c>
      <c r="L1037" s="60">
        <v>3</v>
      </c>
      <c r="M1037" s="60">
        <v>2</v>
      </c>
      <c r="N1037" s="60">
        <v>0</v>
      </c>
      <c r="O1037" s="61">
        <v>25</v>
      </c>
      <c r="P1037" s="162">
        <v>27.166666666666668</v>
      </c>
    </row>
    <row r="1038" spans="1:16" s="79" customFormat="1" ht="45" customHeight="1">
      <c r="A1038" s="58">
        <f t="shared" si="198"/>
        <v>960</v>
      </c>
      <c r="B1038" s="58">
        <f t="shared" si="199"/>
        <v>29</v>
      </c>
      <c r="C1038" s="58">
        <v>2224</v>
      </c>
      <c r="D1038" s="59" t="s">
        <v>1070</v>
      </c>
      <c r="E1038" s="157" t="s">
        <v>876</v>
      </c>
      <c r="F1038" s="161" t="s">
        <v>1071</v>
      </c>
      <c r="G1038" s="60">
        <v>423.61900000000003</v>
      </c>
      <c r="H1038" s="60">
        <v>199.5</v>
      </c>
      <c r="I1038" s="60">
        <v>100</v>
      </c>
      <c r="J1038" s="60">
        <v>14.337999999999999</v>
      </c>
      <c r="K1038" s="60">
        <v>0</v>
      </c>
      <c r="L1038" s="60">
        <v>73</v>
      </c>
      <c r="M1038" s="60">
        <v>0</v>
      </c>
      <c r="N1038" s="60">
        <v>36.780999999999999</v>
      </c>
      <c r="O1038" s="61">
        <v>25.915032139729334</v>
      </c>
      <c r="P1038" s="162">
        <v>27.833333333333332</v>
      </c>
    </row>
    <row r="1039" spans="1:16" s="69" customFormat="1" ht="102" customHeight="1">
      <c r="A1039" s="58">
        <f t="shared" si="198"/>
        <v>961</v>
      </c>
      <c r="B1039" s="58">
        <f t="shared" si="199"/>
        <v>30</v>
      </c>
      <c r="C1039" s="58">
        <v>1615</v>
      </c>
      <c r="D1039" s="59" t="s">
        <v>1603</v>
      </c>
      <c r="E1039" s="157" t="s">
        <v>1447</v>
      </c>
      <c r="F1039" s="58" t="s">
        <v>1604</v>
      </c>
      <c r="G1039" s="60">
        <v>413.58300000000003</v>
      </c>
      <c r="H1039" s="60">
        <v>200</v>
      </c>
      <c r="I1039" s="60">
        <v>115</v>
      </c>
      <c r="J1039" s="60">
        <v>10</v>
      </c>
      <c r="K1039" s="60">
        <v>0</v>
      </c>
      <c r="L1039" s="60">
        <v>7</v>
      </c>
      <c r="M1039" s="60">
        <v>37.582999999999998</v>
      </c>
      <c r="N1039" s="60">
        <v>44</v>
      </c>
      <c r="O1039" s="61">
        <f>(L1039+M1039+N1039)/G1039*100</f>
        <v>21.41843354296477</v>
      </c>
      <c r="P1039" s="158" t="e">
        <f>#REF!+#REF!</f>
        <v>#REF!</v>
      </c>
    </row>
    <row r="1040" spans="1:16" s="82" customFormat="1" ht="42.75" customHeight="1">
      <c r="A1040" s="58">
        <f t="shared" si="198"/>
        <v>962</v>
      </c>
      <c r="B1040" s="58">
        <f t="shared" si="199"/>
        <v>31</v>
      </c>
      <c r="C1040" s="80">
        <v>758</v>
      </c>
      <c r="D1040" s="163" t="s">
        <v>1373</v>
      </c>
      <c r="E1040" s="157" t="s">
        <v>1100</v>
      </c>
      <c r="F1040" s="58" t="s">
        <v>189</v>
      </c>
      <c r="G1040" s="81">
        <v>400</v>
      </c>
      <c r="H1040" s="81">
        <v>195</v>
      </c>
      <c r="I1040" s="81">
        <v>100</v>
      </c>
      <c r="J1040" s="81">
        <v>23.021000000000001</v>
      </c>
      <c r="K1040" s="81">
        <v>0</v>
      </c>
      <c r="L1040" s="81">
        <v>0</v>
      </c>
      <c r="M1040" s="81">
        <v>70</v>
      </c>
      <c r="N1040" s="81">
        <v>11.978999999999999</v>
      </c>
      <c r="O1040" s="159">
        <v>20.49475</v>
      </c>
      <c r="P1040" s="160">
        <v>28.833333333333332</v>
      </c>
    </row>
    <row r="1041" spans="1:16" s="82" customFormat="1" ht="41.25" customHeight="1">
      <c r="A1041" s="58">
        <f t="shared" si="198"/>
        <v>963</v>
      </c>
      <c r="B1041" s="58">
        <f t="shared" si="199"/>
        <v>32</v>
      </c>
      <c r="C1041" s="80">
        <v>2186</v>
      </c>
      <c r="D1041" s="163" t="s">
        <v>1374</v>
      </c>
      <c r="E1041" s="157" t="s">
        <v>1100</v>
      </c>
      <c r="F1041" s="58" t="s">
        <v>1375</v>
      </c>
      <c r="G1041" s="81">
        <v>69.204999999999998</v>
      </c>
      <c r="H1041" s="81">
        <v>34.601999999999997</v>
      </c>
      <c r="I1041" s="81">
        <v>10.223000000000001</v>
      </c>
      <c r="J1041" s="81">
        <v>10.38</v>
      </c>
      <c r="K1041" s="81">
        <v>0</v>
      </c>
      <c r="L1041" s="81">
        <v>12</v>
      </c>
      <c r="M1041" s="81">
        <v>2</v>
      </c>
      <c r="N1041" s="81">
        <v>0</v>
      </c>
      <c r="O1041" s="159">
        <v>20.229752185535727</v>
      </c>
      <c r="P1041" s="160">
        <v>28.166666666666668</v>
      </c>
    </row>
    <row r="1042" spans="1:16" s="82" customFormat="1" ht="41.25" customHeight="1">
      <c r="A1042" s="58">
        <f t="shared" si="198"/>
        <v>964</v>
      </c>
      <c r="B1042" s="58">
        <f t="shared" si="199"/>
        <v>33</v>
      </c>
      <c r="C1042" s="80">
        <v>1828</v>
      </c>
      <c r="D1042" s="163" t="s">
        <v>1727</v>
      </c>
      <c r="E1042" s="157" t="s">
        <v>1100</v>
      </c>
      <c r="F1042" s="58" t="s">
        <v>187</v>
      </c>
      <c r="G1042" s="81">
        <v>494.053</v>
      </c>
      <c r="H1042" s="81">
        <v>200</v>
      </c>
      <c r="I1042" s="81">
        <v>110</v>
      </c>
      <c r="J1042" s="81">
        <v>94.313000000000002</v>
      </c>
      <c r="K1042" s="81">
        <v>0</v>
      </c>
      <c r="L1042" s="81">
        <v>45</v>
      </c>
      <c r="M1042" s="81">
        <v>0</v>
      </c>
      <c r="N1042" s="81">
        <v>44.74</v>
      </c>
      <c r="O1042" s="159">
        <f t="shared" ref="O1042" si="200">(L1042+M1042+N1042)/G1042*100</f>
        <v>18.164043128976044</v>
      </c>
      <c r="P1042" s="160">
        <v>26.832999999999998</v>
      </c>
    </row>
    <row r="1043" spans="1:16" s="82" customFormat="1" ht="68.25" customHeight="1">
      <c r="A1043" s="58">
        <f t="shared" si="198"/>
        <v>965</v>
      </c>
      <c r="B1043" s="58">
        <f t="shared" si="199"/>
        <v>34</v>
      </c>
      <c r="C1043" s="80">
        <v>517</v>
      </c>
      <c r="D1043" s="163" t="s">
        <v>1605</v>
      </c>
      <c r="E1043" s="157" t="s">
        <v>1441</v>
      </c>
      <c r="F1043" s="58" t="s">
        <v>189</v>
      </c>
      <c r="G1043" s="81">
        <v>429.39600000000002</v>
      </c>
      <c r="H1043" s="81">
        <v>199.95</v>
      </c>
      <c r="I1043" s="81">
        <v>110</v>
      </c>
      <c r="J1043" s="81">
        <v>35.847000000000001</v>
      </c>
      <c r="K1043" s="81">
        <v>0</v>
      </c>
      <c r="L1043" s="81">
        <v>0</v>
      </c>
      <c r="M1043" s="81">
        <v>71.900000000000006</v>
      </c>
      <c r="N1043" s="81">
        <v>11.699</v>
      </c>
      <c r="O1043" s="159">
        <f>(N1043+M1043+L1043)/G1043*100</f>
        <v>19.468975025384495</v>
      </c>
      <c r="P1043" s="160" t="e">
        <f>#REF!+#REF!</f>
        <v>#REF!</v>
      </c>
    </row>
    <row r="1044" spans="1:16" s="19" customFormat="1" ht="20.25">
      <c r="A1044" s="16"/>
      <c r="B1044" s="27">
        <v>5</v>
      </c>
      <c r="C1044" s="17"/>
      <c r="D1044" s="20" t="s">
        <v>193</v>
      </c>
      <c r="E1044" s="89"/>
      <c r="F1044" s="18"/>
      <c r="G1044" s="28">
        <f>SUM(G1045:G1049)</f>
        <v>839.00099999999998</v>
      </c>
      <c r="H1044" s="28">
        <f t="shared" ref="H1044:N1044" si="201">SUM(H1045:H1049)</f>
        <v>374.07499999999999</v>
      </c>
      <c r="I1044" s="28">
        <f t="shared" si="201"/>
        <v>0</v>
      </c>
      <c r="J1044" s="28">
        <f t="shared" si="201"/>
        <v>0</v>
      </c>
      <c r="K1044" s="28">
        <f t="shared" si="201"/>
        <v>279.44900000000001</v>
      </c>
      <c r="L1044" s="28">
        <f t="shared" si="201"/>
        <v>36.628</v>
      </c>
      <c r="M1044" s="28">
        <f t="shared" si="201"/>
        <v>110.52200000000001</v>
      </c>
      <c r="N1044" s="28">
        <f t="shared" si="201"/>
        <v>38.326999999999998</v>
      </c>
      <c r="O1044" s="36"/>
      <c r="P1044" s="36"/>
    </row>
    <row r="1045" spans="1:16" s="82" customFormat="1" ht="68.25" customHeight="1">
      <c r="A1045" s="58">
        <f>A1043+1</f>
        <v>966</v>
      </c>
      <c r="B1045" s="58">
        <v>1</v>
      </c>
      <c r="C1045" s="80">
        <v>664</v>
      </c>
      <c r="D1045" s="163" t="s">
        <v>535</v>
      </c>
      <c r="E1045" s="157" t="s">
        <v>44</v>
      </c>
      <c r="F1045" s="58" t="s">
        <v>536</v>
      </c>
      <c r="G1045" s="81">
        <v>490.84899999999999</v>
      </c>
      <c r="H1045" s="81">
        <v>200</v>
      </c>
      <c r="I1045" s="81">
        <v>0</v>
      </c>
      <c r="J1045" s="81">
        <v>0</v>
      </c>
      <c r="K1045" s="81">
        <v>177.30600000000001</v>
      </c>
      <c r="L1045" s="81">
        <v>0</v>
      </c>
      <c r="M1045" s="81">
        <v>93.430999999999997</v>
      </c>
      <c r="N1045" s="81">
        <v>20.111999999999998</v>
      </c>
      <c r="O1045" s="159">
        <v>23.131961153022619</v>
      </c>
      <c r="P1045" s="160">
        <v>29.333333333333332</v>
      </c>
    </row>
    <row r="1046" spans="1:16" s="82" customFormat="1" ht="62.25" customHeight="1">
      <c r="A1046" s="58">
        <f t="shared" ref="A1046:B1049" si="202">A1045+1</f>
        <v>967</v>
      </c>
      <c r="B1046" s="58">
        <f t="shared" si="202"/>
        <v>2</v>
      </c>
      <c r="C1046" s="80">
        <v>984</v>
      </c>
      <c r="D1046" s="163" t="s">
        <v>533</v>
      </c>
      <c r="E1046" s="157" t="s">
        <v>44</v>
      </c>
      <c r="F1046" s="58" t="s">
        <v>534</v>
      </c>
      <c r="G1046" s="81">
        <v>188.28</v>
      </c>
      <c r="H1046" s="81">
        <v>94.14</v>
      </c>
      <c r="I1046" s="81">
        <v>0</v>
      </c>
      <c r="J1046" s="81">
        <v>0</v>
      </c>
      <c r="K1046" s="81">
        <v>56.484000000000002</v>
      </c>
      <c r="L1046" s="81">
        <v>32.427999999999997</v>
      </c>
      <c r="M1046" s="81">
        <v>0</v>
      </c>
      <c r="N1046" s="81">
        <v>5.2279999999999998</v>
      </c>
      <c r="O1046" s="159">
        <v>20</v>
      </c>
      <c r="P1046" s="160">
        <v>29.666666666666668</v>
      </c>
    </row>
    <row r="1047" spans="1:16" s="82" customFormat="1" ht="42.75" customHeight="1">
      <c r="A1047" s="58">
        <f t="shared" si="202"/>
        <v>968</v>
      </c>
      <c r="B1047" s="58">
        <f t="shared" si="202"/>
        <v>3</v>
      </c>
      <c r="C1047" s="80">
        <v>1977</v>
      </c>
      <c r="D1047" s="163" t="s">
        <v>531</v>
      </c>
      <c r="E1047" s="157" t="s">
        <v>44</v>
      </c>
      <c r="F1047" s="58" t="s">
        <v>532</v>
      </c>
      <c r="G1047" s="81">
        <v>52.256999999999998</v>
      </c>
      <c r="H1047" s="81">
        <v>26.128</v>
      </c>
      <c r="I1047" s="81">
        <v>0</v>
      </c>
      <c r="J1047" s="81">
        <v>0</v>
      </c>
      <c r="K1047" s="81">
        <v>14.903</v>
      </c>
      <c r="L1047" s="81">
        <v>0</v>
      </c>
      <c r="M1047" s="81">
        <v>6</v>
      </c>
      <c r="N1047" s="81">
        <v>5.226</v>
      </c>
      <c r="O1047" s="159">
        <v>21.482289454044434</v>
      </c>
      <c r="P1047" s="160">
        <v>30.666666666666668</v>
      </c>
    </row>
    <row r="1048" spans="1:16" s="82" customFormat="1" ht="62.25" customHeight="1">
      <c r="A1048" s="58">
        <f t="shared" si="202"/>
        <v>969</v>
      </c>
      <c r="B1048" s="58">
        <f t="shared" si="202"/>
        <v>4</v>
      </c>
      <c r="C1048" s="80">
        <v>1797</v>
      </c>
      <c r="D1048" s="163" t="s">
        <v>735</v>
      </c>
      <c r="E1048" s="157" t="s">
        <v>616</v>
      </c>
      <c r="F1048" s="58" t="s">
        <v>532</v>
      </c>
      <c r="G1048" s="81">
        <v>81.760999999999996</v>
      </c>
      <c r="H1048" s="81">
        <v>40.880000000000003</v>
      </c>
      <c r="I1048" s="81">
        <v>0</v>
      </c>
      <c r="J1048" s="81">
        <v>0</v>
      </c>
      <c r="K1048" s="81">
        <v>23.72</v>
      </c>
      <c r="L1048" s="81">
        <v>4.2</v>
      </c>
      <c r="M1048" s="81">
        <v>5.2</v>
      </c>
      <c r="N1048" s="81">
        <v>7.7610000000000001</v>
      </c>
      <c r="O1048" s="159">
        <v>20.989224691478825</v>
      </c>
      <c r="P1048" s="160">
        <v>31.333333333333332</v>
      </c>
    </row>
    <row r="1049" spans="1:16" s="82" customFormat="1" ht="68.25" customHeight="1">
      <c r="A1049" s="58">
        <f t="shared" si="202"/>
        <v>970</v>
      </c>
      <c r="B1049" s="58">
        <f t="shared" si="202"/>
        <v>5</v>
      </c>
      <c r="C1049" s="80">
        <v>2300</v>
      </c>
      <c r="D1049" s="163" t="s">
        <v>736</v>
      </c>
      <c r="E1049" s="157" t="s">
        <v>616</v>
      </c>
      <c r="F1049" s="58" t="s">
        <v>737</v>
      </c>
      <c r="G1049" s="81">
        <v>25.853999999999999</v>
      </c>
      <c r="H1049" s="81">
        <v>12.927</v>
      </c>
      <c r="I1049" s="81">
        <v>0</v>
      </c>
      <c r="J1049" s="81">
        <v>0</v>
      </c>
      <c r="K1049" s="81">
        <v>7.0359999999999996</v>
      </c>
      <c r="L1049" s="81">
        <v>0</v>
      </c>
      <c r="M1049" s="81">
        <v>5.891</v>
      </c>
      <c r="N1049" s="81">
        <v>0</v>
      </c>
      <c r="O1049" s="159">
        <v>22.785642453778912</v>
      </c>
      <c r="P1049" s="160">
        <v>30</v>
      </c>
    </row>
    <row r="1050" spans="1:16" s="11" customFormat="1" ht="20.25">
      <c r="A1050" s="10"/>
      <c r="B1050" s="13">
        <f>B1051+B1119+B1127+B1117</f>
        <v>79</v>
      </c>
      <c r="C1050" s="5"/>
      <c r="D1050" s="9" t="s">
        <v>24</v>
      </c>
      <c r="E1050" s="87"/>
      <c r="F1050" s="5"/>
      <c r="G1050" s="12">
        <f>G1051+G1119+G1127+G1117</f>
        <v>18863.620999999996</v>
      </c>
      <c r="H1050" s="12">
        <f t="shared" ref="H1050:N1050" si="203">H1051+H1119+H1127+H1117</f>
        <v>9244.2060000000001</v>
      </c>
      <c r="I1050" s="12">
        <f t="shared" si="203"/>
        <v>2485.0519999999997</v>
      </c>
      <c r="J1050" s="12">
        <f t="shared" si="203"/>
        <v>2216.7799999999997</v>
      </c>
      <c r="K1050" s="12">
        <f t="shared" si="203"/>
        <v>1050.579</v>
      </c>
      <c r="L1050" s="12">
        <f t="shared" si="203"/>
        <v>1884.547</v>
      </c>
      <c r="M1050" s="12">
        <f t="shared" si="203"/>
        <v>1239.384</v>
      </c>
      <c r="N1050" s="12">
        <f t="shared" si="203"/>
        <v>743.07299999999987</v>
      </c>
      <c r="O1050" s="37"/>
      <c r="P1050" s="37"/>
    </row>
    <row r="1051" spans="1:16" s="26" customFormat="1" ht="20.25">
      <c r="A1051" s="21"/>
      <c r="B1051" s="22">
        <v>65</v>
      </c>
      <c r="C1051" s="23"/>
      <c r="D1051" s="24" t="s">
        <v>80</v>
      </c>
      <c r="E1051" s="88"/>
      <c r="F1051" s="23"/>
      <c r="G1051" s="30">
        <f>SUM(G1052:G1116)</f>
        <v>15873.551999999994</v>
      </c>
      <c r="H1051" s="30">
        <f>SUM(H1052:H1116)</f>
        <v>7899.2890000000007</v>
      </c>
      <c r="I1051" s="30">
        <f t="shared" ref="I1051:N1051" si="204">SUM(I1052:I1116)</f>
        <v>2485.0519999999997</v>
      </c>
      <c r="J1051" s="30">
        <f t="shared" si="204"/>
        <v>2216.7799999999997</v>
      </c>
      <c r="K1051" s="30">
        <f t="shared" si="204"/>
        <v>0</v>
      </c>
      <c r="L1051" s="30">
        <f t="shared" si="204"/>
        <v>1584.566</v>
      </c>
      <c r="M1051" s="30">
        <f t="shared" si="204"/>
        <v>1031.327</v>
      </c>
      <c r="N1051" s="30">
        <f t="shared" si="204"/>
        <v>656.5379999999999</v>
      </c>
      <c r="O1051" s="38"/>
      <c r="P1051" s="38"/>
    </row>
    <row r="1052" spans="1:16" s="82" customFormat="1" ht="60" customHeight="1">
      <c r="A1052" s="58">
        <f>A1049+1</f>
        <v>971</v>
      </c>
      <c r="B1052" s="58">
        <v>1</v>
      </c>
      <c r="C1052" s="80">
        <v>1138</v>
      </c>
      <c r="D1052" s="163" t="s">
        <v>545</v>
      </c>
      <c r="E1052" s="157" t="s">
        <v>44</v>
      </c>
      <c r="F1052" s="58" t="s">
        <v>199</v>
      </c>
      <c r="G1052" s="81">
        <v>217.785</v>
      </c>
      <c r="H1052" s="81">
        <v>108.892</v>
      </c>
      <c r="I1052" s="81">
        <v>64.247</v>
      </c>
      <c r="J1052" s="81">
        <v>0</v>
      </c>
      <c r="K1052" s="81">
        <v>0</v>
      </c>
      <c r="L1052" s="81">
        <v>0</v>
      </c>
      <c r="M1052" s="81">
        <v>36.177</v>
      </c>
      <c r="N1052" s="81">
        <v>8.4689999999999994</v>
      </c>
      <c r="O1052" s="159">
        <v>20.500034437633445</v>
      </c>
      <c r="P1052" s="160">
        <v>29.5</v>
      </c>
    </row>
    <row r="1053" spans="1:16" s="82" customFormat="1" ht="51" customHeight="1">
      <c r="A1053" s="58">
        <f>A1052+1</f>
        <v>972</v>
      </c>
      <c r="B1053" s="58">
        <f>B1052+1</f>
        <v>2</v>
      </c>
      <c r="C1053" s="80">
        <v>1258</v>
      </c>
      <c r="D1053" s="163" t="s">
        <v>538</v>
      </c>
      <c r="E1053" s="157" t="s">
        <v>44</v>
      </c>
      <c r="F1053" s="58" t="s">
        <v>197</v>
      </c>
      <c r="G1053" s="81">
        <v>299.64699999999999</v>
      </c>
      <c r="H1053" s="81">
        <v>149.82300000000001</v>
      </c>
      <c r="I1053" s="81">
        <v>88.38</v>
      </c>
      <c r="J1053" s="81">
        <v>0</v>
      </c>
      <c r="K1053" s="81">
        <v>0</v>
      </c>
      <c r="L1053" s="81">
        <v>30</v>
      </c>
      <c r="M1053" s="81">
        <v>9</v>
      </c>
      <c r="N1053" s="81">
        <v>22.443999999999999</v>
      </c>
      <c r="O1053" s="159">
        <v>20.505461426278256</v>
      </c>
      <c r="P1053" s="160">
        <v>31.833333333333332</v>
      </c>
    </row>
    <row r="1054" spans="1:16" s="82" customFormat="1" ht="51" customHeight="1">
      <c r="A1054" s="58">
        <f>A1053+1</f>
        <v>973</v>
      </c>
      <c r="B1054" s="58">
        <f>B1053+1</f>
        <v>3</v>
      </c>
      <c r="C1054" s="80">
        <v>1415</v>
      </c>
      <c r="D1054" s="163" t="s">
        <v>546</v>
      </c>
      <c r="E1054" s="157" t="s">
        <v>44</v>
      </c>
      <c r="F1054" s="58" t="s">
        <v>200</v>
      </c>
      <c r="G1054" s="81">
        <v>299.86799999999999</v>
      </c>
      <c r="H1054" s="81">
        <v>149.934</v>
      </c>
      <c r="I1054" s="81">
        <v>88.46</v>
      </c>
      <c r="J1054" s="81">
        <v>0</v>
      </c>
      <c r="K1054" s="81">
        <v>0</v>
      </c>
      <c r="L1054" s="81">
        <v>31.64</v>
      </c>
      <c r="M1054" s="81">
        <v>0</v>
      </c>
      <c r="N1054" s="81">
        <v>29.834</v>
      </c>
      <c r="O1054" s="159">
        <v>20.500353488868438</v>
      </c>
      <c r="P1054" s="160">
        <v>29.5</v>
      </c>
    </row>
    <row r="1055" spans="1:16" s="82" customFormat="1" ht="46.5" customHeight="1">
      <c r="A1055" s="58">
        <f t="shared" ref="A1055:A1116" si="205">A1054+1</f>
        <v>974</v>
      </c>
      <c r="B1055" s="58">
        <f t="shared" ref="B1055:B1074" si="206">B1054+1</f>
        <v>4</v>
      </c>
      <c r="C1055" s="80">
        <v>1418</v>
      </c>
      <c r="D1055" s="163" t="s">
        <v>539</v>
      </c>
      <c r="E1055" s="157" t="s">
        <v>44</v>
      </c>
      <c r="F1055" s="58" t="s">
        <v>195</v>
      </c>
      <c r="G1055" s="81">
        <v>240.52</v>
      </c>
      <c r="H1055" s="81">
        <v>120.26</v>
      </c>
      <c r="I1055" s="81">
        <v>69.272999999999996</v>
      </c>
      <c r="J1055" s="81">
        <v>0</v>
      </c>
      <c r="K1055" s="81">
        <v>0</v>
      </c>
      <c r="L1055" s="81">
        <v>0</v>
      </c>
      <c r="M1055" s="81">
        <v>25.5</v>
      </c>
      <c r="N1055" s="81">
        <v>25.486999999999998</v>
      </c>
      <c r="O1055" s="159">
        <v>21.198652918676196</v>
      </c>
      <c r="P1055" s="160">
        <v>31.833333333333332</v>
      </c>
    </row>
    <row r="1056" spans="1:16" s="82" customFormat="1" ht="42.75" customHeight="1">
      <c r="A1056" s="58">
        <f t="shared" si="205"/>
        <v>975</v>
      </c>
      <c r="B1056" s="58">
        <f t="shared" si="206"/>
        <v>5</v>
      </c>
      <c r="C1056" s="80">
        <v>1425</v>
      </c>
      <c r="D1056" s="163" t="s">
        <v>541</v>
      </c>
      <c r="E1056" s="157" t="s">
        <v>44</v>
      </c>
      <c r="F1056" s="58" t="s">
        <v>542</v>
      </c>
      <c r="G1056" s="81">
        <v>299.947</v>
      </c>
      <c r="H1056" s="81">
        <v>149.97300000000001</v>
      </c>
      <c r="I1056" s="81">
        <v>88.691000000000003</v>
      </c>
      <c r="J1056" s="81">
        <v>0</v>
      </c>
      <c r="K1056" s="81">
        <v>0</v>
      </c>
      <c r="L1056" s="81">
        <v>30</v>
      </c>
      <c r="M1056" s="81">
        <v>12.6</v>
      </c>
      <c r="N1056" s="81">
        <v>18.683</v>
      </c>
      <c r="O1056" s="159">
        <v>20.431276192127275</v>
      </c>
      <c r="P1056" s="160">
        <v>30.5</v>
      </c>
    </row>
    <row r="1057" spans="1:16" s="82" customFormat="1" ht="68.25" customHeight="1">
      <c r="A1057" s="58">
        <f t="shared" si="205"/>
        <v>976</v>
      </c>
      <c r="B1057" s="58">
        <f t="shared" si="206"/>
        <v>6</v>
      </c>
      <c r="C1057" s="80">
        <v>1994</v>
      </c>
      <c r="D1057" s="163" t="s">
        <v>537</v>
      </c>
      <c r="E1057" s="157" t="s">
        <v>44</v>
      </c>
      <c r="F1057" s="58" t="s">
        <v>196</v>
      </c>
      <c r="G1057" s="81">
        <v>49.787999999999997</v>
      </c>
      <c r="H1057" s="81">
        <v>24.893999999999998</v>
      </c>
      <c r="I1057" s="81">
        <v>14.794</v>
      </c>
      <c r="J1057" s="81">
        <v>0</v>
      </c>
      <c r="K1057" s="81">
        <v>0</v>
      </c>
      <c r="L1057" s="81">
        <v>0</v>
      </c>
      <c r="M1057" s="81">
        <v>10.1</v>
      </c>
      <c r="N1057" s="81">
        <v>0</v>
      </c>
      <c r="O1057" s="159">
        <v>20.286012693821807</v>
      </c>
      <c r="P1057" s="160">
        <v>32.833333333333329</v>
      </c>
    </row>
    <row r="1058" spans="1:16" s="82" customFormat="1" ht="77.25" customHeight="1">
      <c r="A1058" s="58">
        <f t="shared" si="205"/>
        <v>977</v>
      </c>
      <c r="B1058" s="58">
        <f t="shared" si="206"/>
        <v>7</v>
      </c>
      <c r="C1058" s="80">
        <v>2060</v>
      </c>
      <c r="D1058" s="163" t="s">
        <v>540</v>
      </c>
      <c r="E1058" s="157" t="s">
        <v>44</v>
      </c>
      <c r="F1058" s="58" t="s">
        <v>194</v>
      </c>
      <c r="G1058" s="81">
        <v>299.86599999999999</v>
      </c>
      <c r="H1058" s="81">
        <v>149.93299999999999</v>
      </c>
      <c r="I1058" s="81">
        <v>88.46</v>
      </c>
      <c r="J1058" s="81">
        <v>0</v>
      </c>
      <c r="K1058" s="81">
        <v>0</v>
      </c>
      <c r="L1058" s="81">
        <v>17</v>
      </c>
      <c r="M1058" s="81">
        <v>30.087</v>
      </c>
      <c r="N1058" s="81">
        <v>14.385999999999999</v>
      </c>
      <c r="O1058" s="159">
        <v>20.500156736675716</v>
      </c>
      <c r="P1058" s="160">
        <v>31.833333333333332</v>
      </c>
    </row>
    <row r="1059" spans="1:16" s="82" customFormat="1" ht="43.5" customHeight="1">
      <c r="A1059" s="58">
        <f t="shared" si="205"/>
        <v>978</v>
      </c>
      <c r="B1059" s="58">
        <f t="shared" si="206"/>
        <v>8</v>
      </c>
      <c r="C1059" s="80">
        <v>2296</v>
      </c>
      <c r="D1059" s="163" t="s">
        <v>543</v>
      </c>
      <c r="E1059" s="157" t="s">
        <v>44</v>
      </c>
      <c r="F1059" s="58" t="s">
        <v>198</v>
      </c>
      <c r="G1059" s="81">
        <v>292.81299999999999</v>
      </c>
      <c r="H1059" s="81">
        <v>146.40600000000001</v>
      </c>
      <c r="I1059" s="81">
        <v>86.376999999999995</v>
      </c>
      <c r="J1059" s="81">
        <v>0</v>
      </c>
      <c r="K1059" s="81">
        <v>0</v>
      </c>
      <c r="L1059" s="81">
        <v>0</v>
      </c>
      <c r="M1059" s="81">
        <v>36.091999999999999</v>
      </c>
      <c r="N1059" s="81">
        <v>23.937999999999999</v>
      </c>
      <c r="O1059" s="159">
        <v>20.501138952164013</v>
      </c>
      <c r="P1059" s="160">
        <v>30.5</v>
      </c>
    </row>
    <row r="1060" spans="1:16" s="82" customFormat="1" ht="37.5">
      <c r="A1060" s="58">
        <f t="shared" si="205"/>
        <v>979</v>
      </c>
      <c r="B1060" s="58">
        <f t="shared" si="206"/>
        <v>9</v>
      </c>
      <c r="C1060" s="80">
        <v>2433</v>
      </c>
      <c r="D1060" s="163" t="s">
        <v>544</v>
      </c>
      <c r="E1060" s="157" t="s">
        <v>44</v>
      </c>
      <c r="F1060" s="58" t="s">
        <v>194</v>
      </c>
      <c r="G1060" s="81">
        <v>295.02199999999999</v>
      </c>
      <c r="H1060" s="81">
        <v>147.511</v>
      </c>
      <c r="I1060" s="81">
        <v>86.510999999999996</v>
      </c>
      <c r="J1060" s="81">
        <v>0</v>
      </c>
      <c r="K1060" s="81">
        <v>0</v>
      </c>
      <c r="L1060" s="81">
        <v>61</v>
      </c>
      <c r="M1060" s="81">
        <v>0</v>
      </c>
      <c r="N1060" s="81">
        <v>0</v>
      </c>
      <c r="O1060" s="159">
        <v>20.676424131081749</v>
      </c>
      <c r="P1060" s="160">
        <v>30.5</v>
      </c>
    </row>
    <row r="1061" spans="1:16" s="82" customFormat="1" ht="63.75" customHeight="1">
      <c r="A1061" s="58">
        <f t="shared" si="205"/>
        <v>980</v>
      </c>
      <c r="B1061" s="58">
        <f t="shared" si="206"/>
        <v>10</v>
      </c>
      <c r="C1061" s="80">
        <v>1006</v>
      </c>
      <c r="D1061" s="163" t="s">
        <v>739</v>
      </c>
      <c r="E1061" s="157" t="s">
        <v>616</v>
      </c>
      <c r="F1061" s="58" t="s">
        <v>194</v>
      </c>
      <c r="G1061" s="81">
        <v>296.45100000000002</v>
      </c>
      <c r="H1061" s="81">
        <v>148</v>
      </c>
      <c r="I1061" s="81">
        <v>0</v>
      </c>
      <c r="J1061" s="81">
        <v>88.331999999999994</v>
      </c>
      <c r="K1061" s="81">
        <v>0</v>
      </c>
      <c r="L1061" s="81">
        <v>30</v>
      </c>
      <c r="M1061" s="81">
        <v>7</v>
      </c>
      <c r="N1061" s="81">
        <v>23.119</v>
      </c>
      <c r="O1061" s="159">
        <v>20.279574027410938</v>
      </c>
      <c r="P1061" s="160">
        <v>30.833333333333332</v>
      </c>
    </row>
    <row r="1062" spans="1:16" s="82" customFormat="1" ht="66" customHeight="1">
      <c r="A1062" s="58">
        <f t="shared" si="205"/>
        <v>981</v>
      </c>
      <c r="B1062" s="58">
        <f t="shared" si="206"/>
        <v>11</v>
      </c>
      <c r="C1062" s="80">
        <v>1707</v>
      </c>
      <c r="D1062" s="163" t="s">
        <v>738</v>
      </c>
      <c r="E1062" s="157" t="s">
        <v>616</v>
      </c>
      <c r="F1062" s="58" t="s">
        <v>194</v>
      </c>
      <c r="G1062" s="81">
        <v>299.75599999999997</v>
      </c>
      <c r="H1062" s="81">
        <v>149</v>
      </c>
      <c r="I1062" s="81">
        <v>0</v>
      </c>
      <c r="J1062" s="81">
        <v>89.316999999999993</v>
      </c>
      <c r="K1062" s="81">
        <v>0</v>
      </c>
      <c r="L1062" s="81">
        <v>31</v>
      </c>
      <c r="M1062" s="81">
        <v>7</v>
      </c>
      <c r="N1062" s="81">
        <v>23.439</v>
      </c>
      <c r="O1062" s="159">
        <v>20.496337020776899</v>
      </c>
      <c r="P1062" s="160">
        <v>31.833333333333332</v>
      </c>
    </row>
    <row r="1063" spans="1:16" s="82" customFormat="1" ht="78.75" customHeight="1">
      <c r="A1063" s="58">
        <f t="shared" si="205"/>
        <v>982</v>
      </c>
      <c r="B1063" s="58">
        <f t="shared" si="206"/>
        <v>12</v>
      </c>
      <c r="C1063" s="80">
        <v>1760</v>
      </c>
      <c r="D1063" s="163" t="s">
        <v>740</v>
      </c>
      <c r="E1063" s="157" t="s">
        <v>616</v>
      </c>
      <c r="F1063" s="58" t="s">
        <v>741</v>
      </c>
      <c r="G1063" s="81">
        <v>227.51300000000001</v>
      </c>
      <c r="H1063" s="81">
        <v>113.7</v>
      </c>
      <c r="I1063" s="81">
        <v>61.192</v>
      </c>
      <c r="J1063" s="81">
        <v>10.02</v>
      </c>
      <c r="K1063" s="81">
        <v>0</v>
      </c>
      <c r="L1063" s="81">
        <v>10</v>
      </c>
      <c r="M1063" s="81">
        <v>25</v>
      </c>
      <c r="N1063" s="81">
        <v>7.601</v>
      </c>
      <c r="O1063" s="159">
        <v>18.724644306039654</v>
      </c>
      <c r="P1063" s="160">
        <v>30.166666666666668</v>
      </c>
    </row>
    <row r="1064" spans="1:16" s="82" customFormat="1" ht="81.75" customHeight="1">
      <c r="A1064" s="58">
        <f t="shared" si="205"/>
        <v>983</v>
      </c>
      <c r="B1064" s="58">
        <f t="shared" si="206"/>
        <v>13</v>
      </c>
      <c r="C1064" s="80">
        <v>1408</v>
      </c>
      <c r="D1064" s="163" t="s">
        <v>858</v>
      </c>
      <c r="E1064" s="157" t="s">
        <v>764</v>
      </c>
      <c r="F1064" s="58" t="s">
        <v>741</v>
      </c>
      <c r="G1064" s="81">
        <v>299.86200000000002</v>
      </c>
      <c r="H1064" s="81">
        <v>149.93100000000001</v>
      </c>
      <c r="I1064" s="81">
        <v>0</v>
      </c>
      <c r="J1064" s="81">
        <v>89.694000000000003</v>
      </c>
      <c r="K1064" s="81">
        <v>0</v>
      </c>
      <c r="L1064" s="81">
        <v>32</v>
      </c>
      <c r="M1064" s="81">
        <v>20</v>
      </c>
      <c r="N1064" s="81">
        <v>8.2370000000000001</v>
      </c>
      <c r="O1064" s="159">
        <v>20.088240590671706</v>
      </c>
      <c r="P1064" s="160">
        <v>28.833333333333332</v>
      </c>
    </row>
    <row r="1065" spans="1:16" s="82" customFormat="1" ht="81.75" customHeight="1">
      <c r="A1065" s="58">
        <f t="shared" si="205"/>
        <v>984</v>
      </c>
      <c r="B1065" s="58">
        <f t="shared" si="206"/>
        <v>14</v>
      </c>
      <c r="C1065" s="80">
        <v>1695</v>
      </c>
      <c r="D1065" s="163" t="s">
        <v>859</v>
      </c>
      <c r="E1065" s="157" t="s">
        <v>764</v>
      </c>
      <c r="F1065" s="58" t="s">
        <v>860</v>
      </c>
      <c r="G1065" s="81">
        <v>199.566</v>
      </c>
      <c r="H1065" s="81">
        <v>99.75</v>
      </c>
      <c r="I1065" s="81">
        <v>59.816000000000003</v>
      </c>
      <c r="J1065" s="81">
        <v>0</v>
      </c>
      <c r="K1065" s="81">
        <v>0</v>
      </c>
      <c r="L1065" s="81">
        <v>20</v>
      </c>
      <c r="M1065" s="81">
        <v>6.8</v>
      </c>
      <c r="N1065" s="81">
        <v>13.2</v>
      </c>
      <c r="O1065" s="159">
        <v>20.043494382810696</v>
      </c>
      <c r="P1065" s="160">
        <v>28.833333333333332</v>
      </c>
    </row>
    <row r="1066" spans="1:16" s="82" customFormat="1" ht="101.25" customHeight="1">
      <c r="A1066" s="58">
        <f t="shared" si="205"/>
        <v>985</v>
      </c>
      <c r="B1066" s="58">
        <f t="shared" si="206"/>
        <v>15</v>
      </c>
      <c r="C1066" s="80">
        <v>1927</v>
      </c>
      <c r="D1066" s="163" t="s">
        <v>857</v>
      </c>
      <c r="E1066" s="157" t="s">
        <v>764</v>
      </c>
      <c r="F1066" s="58" t="s">
        <v>194</v>
      </c>
      <c r="G1066" s="81">
        <v>298.48500000000001</v>
      </c>
      <c r="H1066" s="81">
        <v>149.19999999999999</v>
      </c>
      <c r="I1066" s="81">
        <v>89.558000000000007</v>
      </c>
      <c r="J1066" s="81">
        <v>0</v>
      </c>
      <c r="K1066" s="81">
        <v>0</v>
      </c>
      <c r="L1066" s="81">
        <v>48.856999999999999</v>
      </c>
      <c r="M1066" s="81">
        <v>0</v>
      </c>
      <c r="N1066" s="81">
        <v>10.87</v>
      </c>
      <c r="O1066" s="159">
        <v>20.010050756319412</v>
      </c>
      <c r="P1066" s="160">
        <v>29.166666666666668</v>
      </c>
    </row>
    <row r="1067" spans="1:16" s="82" customFormat="1" ht="81" customHeight="1">
      <c r="A1067" s="58">
        <f t="shared" si="205"/>
        <v>986</v>
      </c>
      <c r="B1067" s="58">
        <f t="shared" si="206"/>
        <v>16</v>
      </c>
      <c r="C1067" s="80">
        <v>1985</v>
      </c>
      <c r="D1067" s="163" t="s">
        <v>861</v>
      </c>
      <c r="E1067" s="157" t="s">
        <v>764</v>
      </c>
      <c r="F1067" s="58" t="s">
        <v>196</v>
      </c>
      <c r="G1067" s="81">
        <v>299.52300000000002</v>
      </c>
      <c r="H1067" s="81">
        <v>149.69999999999999</v>
      </c>
      <c r="I1067" s="81">
        <v>89.844999999999999</v>
      </c>
      <c r="J1067" s="81">
        <v>0</v>
      </c>
      <c r="K1067" s="81">
        <v>0</v>
      </c>
      <c r="L1067" s="81">
        <v>45.959000000000003</v>
      </c>
      <c r="M1067" s="81">
        <v>0</v>
      </c>
      <c r="N1067" s="81">
        <v>14.019</v>
      </c>
      <c r="O1067" s="159">
        <v>20.024505630619348</v>
      </c>
      <c r="P1067" s="160">
        <v>27.5</v>
      </c>
    </row>
    <row r="1068" spans="1:16" s="82" customFormat="1" ht="68.25" customHeight="1">
      <c r="A1068" s="58">
        <f t="shared" si="205"/>
        <v>987</v>
      </c>
      <c r="B1068" s="58">
        <f t="shared" si="206"/>
        <v>17</v>
      </c>
      <c r="C1068" s="80">
        <v>2086</v>
      </c>
      <c r="D1068" s="163" t="s">
        <v>863</v>
      </c>
      <c r="E1068" s="157" t="s">
        <v>764</v>
      </c>
      <c r="F1068" s="58" t="s">
        <v>864</v>
      </c>
      <c r="G1068" s="81">
        <v>297.43599999999998</v>
      </c>
      <c r="H1068" s="81">
        <v>148.5</v>
      </c>
      <c r="I1068" s="81">
        <v>73</v>
      </c>
      <c r="J1068" s="81">
        <v>0</v>
      </c>
      <c r="K1068" s="81">
        <v>0</v>
      </c>
      <c r="L1068" s="81">
        <v>59.024999999999999</v>
      </c>
      <c r="M1068" s="81">
        <v>3</v>
      </c>
      <c r="N1068" s="81">
        <v>13.911</v>
      </c>
      <c r="O1068" s="159">
        <v>25.530198093035146</v>
      </c>
      <c r="P1068" s="160">
        <v>26.5</v>
      </c>
    </row>
    <row r="1069" spans="1:16" s="82" customFormat="1" ht="68.25" customHeight="1">
      <c r="A1069" s="58">
        <f t="shared" si="205"/>
        <v>988</v>
      </c>
      <c r="B1069" s="58">
        <f t="shared" si="206"/>
        <v>18</v>
      </c>
      <c r="C1069" s="80">
        <v>2089</v>
      </c>
      <c r="D1069" s="163" t="s">
        <v>862</v>
      </c>
      <c r="E1069" s="157" t="s">
        <v>764</v>
      </c>
      <c r="F1069" s="58" t="s">
        <v>194</v>
      </c>
      <c r="G1069" s="81">
        <v>366.24</v>
      </c>
      <c r="H1069" s="81">
        <v>183</v>
      </c>
      <c r="I1069" s="81">
        <v>91</v>
      </c>
      <c r="J1069" s="81">
        <v>0</v>
      </c>
      <c r="K1069" s="81">
        <v>0</v>
      </c>
      <c r="L1069" s="81">
        <v>44.24</v>
      </c>
      <c r="M1069" s="81">
        <v>18</v>
      </c>
      <c r="N1069" s="81">
        <v>30</v>
      </c>
      <c r="O1069" s="159">
        <v>25.185670598514637</v>
      </c>
      <c r="P1069" s="160">
        <v>27.166666666666668</v>
      </c>
    </row>
    <row r="1070" spans="1:16" s="82" customFormat="1" ht="43.5" customHeight="1">
      <c r="A1070" s="58">
        <f t="shared" si="205"/>
        <v>989</v>
      </c>
      <c r="B1070" s="58">
        <f t="shared" si="206"/>
        <v>19</v>
      </c>
      <c r="C1070" s="80">
        <v>711</v>
      </c>
      <c r="D1070" s="163" t="s">
        <v>1076</v>
      </c>
      <c r="E1070" s="157" t="s">
        <v>876</v>
      </c>
      <c r="F1070" s="58" t="s">
        <v>1077</v>
      </c>
      <c r="G1070" s="81">
        <v>211.89400000000001</v>
      </c>
      <c r="H1070" s="81">
        <v>105.5</v>
      </c>
      <c r="I1070" s="81">
        <v>54</v>
      </c>
      <c r="J1070" s="81">
        <v>9.9939999999999998</v>
      </c>
      <c r="K1070" s="81">
        <v>0</v>
      </c>
      <c r="L1070" s="81">
        <v>0</v>
      </c>
      <c r="M1070" s="81">
        <v>37.316000000000003</v>
      </c>
      <c r="N1070" s="81">
        <v>5.0839999999999996</v>
      </c>
      <c r="O1070" s="159">
        <f>(N1070+M1070+L1070)/G1070*100</f>
        <v>20.010005002501252</v>
      </c>
      <c r="P1070" s="160" t="e">
        <f>#REF!+#REF!</f>
        <v>#REF!</v>
      </c>
    </row>
    <row r="1071" spans="1:16" s="69" customFormat="1" ht="57.75" customHeight="1">
      <c r="A1071" s="58">
        <f t="shared" si="205"/>
        <v>990</v>
      </c>
      <c r="B1071" s="58">
        <f t="shared" si="206"/>
        <v>20</v>
      </c>
      <c r="C1071" s="58">
        <v>1216</v>
      </c>
      <c r="D1071" s="59" t="s">
        <v>1606</v>
      </c>
      <c r="E1071" s="58" t="s">
        <v>1447</v>
      </c>
      <c r="F1071" s="58" t="s">
        <v>1607</v>
      </c>
      <c r="G1071" s="60">
        <v>451.661</v>
      </c>
      <c r="H1071" s="60">
        <v>200</v>
      </c>
      <c r="I1071" s="60">
        <v>100</v>
      </c>
      <c r="J1071" s="60">
        <v>60</v>
      </c>
      <c r="K1071" s="60">
        <v>0</v>
      </c>
      <c r="L1071" s="60">
        <v>80.141000000000005</v>
      </c>
      <c r="M1071" s="60">
        <v>0</v>
      </c>
      <c r="N1071" s="60">
        <v>11.52</v>
      </c>
      <c r="O1071" s="61">
        <f>(L1071+M1071+N1071)/G1071*100</f>
        <v>20.294202953099781</v>
      </c>
      <c r="P1071" s="158" t="e">
        <f>#REF!+#REF!</f>
        <v>#REF!</v>
      </c>
    </row>
    <row r="1072" spans="1:16" s="82" customFormat="1" ht="45" customHeight="1">
      <c r="A1072" s="58">
        <f t="shared" si="205"/>
        <v>991</v>
      </c>
      <c r="B1072" s="58">
        <f t="shared" si="206"/>
        <v>21</v>
      </c>
      <c r="C1072" s="80">
        <v>611</v>
      </c>
      <c r="D1072" s="163" t="s">
        <v>1376</v>
      </c>
      <c r="E1072" s="157" t="s">
        <v>1100</v>
      </c>
      <c r="F1072" s="58" t="s">
        <v>1377</v>
      </c>
      <c r="G1072" s="81">
        <v>170</v>
      </c>
      <c r="H1072" s="81">
        <v>85</v>
      </c>
      <c r="I1072" s="81">
        <v>50.6</v>
      </c>
      <c r="J1072" s="81">
        <v>0</v>
      </c>
      <c r="K1072" s="81">
        <v>0</v>
      </c>
      <c r="L1072" s="81">
        <v>17.399999999999999</v>
      </c>
      <c r="M1072" s="81">
        <v>0</v>
      </c>
      <c r="N1072" s="81">
        <v>17</v>
      </c>
      <c r="O1072" s="159">
        <v>20.235294117647058</v>
      </c>
      <c r="P1072" s="160">
        <v>28.833333333333332</v>
      </c>
    </row>
    <row r="1073" spans="1:16" s="82" customFormat="1" ht="37.5">
      <c r="A1073" s="58">
        <f t="shared" si="205"/>
        <v>992</v>
      </c>
      <c r="B1073" s="58">
        <f t="shared" si="206"/>
        <v>22</v>
      </c>
      <c r="C1073" s="80">
        <v>709</v>
      </c>
      <c r="D1073" s="163" t="s">
        <v>1378</v>
      </c>
      <c r="E1073" s="157" t="s">
        <v>1100</v>
      </c>
      <c r="F1073" s="58" t="s">
        <v>195</v>
      </c>
      <c r="G1073" s="81">
        <v>170</v>
      </c>
      <c r="H1073" s="81">
        <v>85</v>
      </c>
      <c r="I1073" s="81">
        <v>30</v>
      </c>
      <c r="J1073" s="81">
        <v>20.6</v>
      </c>
      <c r="K1073" s="81">
        <v>0</v>
      </c>
      <c r="L1073" s="81">
        <v>17.399999999999999</v>
      </c>
      <c r="M1073" s="81">
        <v>0</v>
      </c>
      <c r="N1073" s="81">
        <v>17</v>
      </c>
      <c r="O1073" s="159">
        <v>20.235294117647058</v>
      </c>
      <c r="P1073" s="160">
        <v>29.5</v>
      </c>
    </row>
    <row r="1074" spans="1:16" s="82" customFormat="1" ht="37.5">
      <c r="A1074" s="58">
        <f t="shared" si="205"/>
        <v>993</v>
      </c>
      <c r="B1074" s="58">
        <f t="shared" si="206"/>
        <v>23</v>
      </c>
      <c r="C1074" s="80">
        <v>868</v>
      </c>
      <c r="D1074" s="163" t="s">
        <v>1379</v>
      </c>
      <c r="E1074" s="157" t="s">
        <v>1100</v>
      </c>
      <c r="F1074" s="58" t="s">
        <v>1380</v>
      </c>
      <c r="G1074" s="81">
        <v>80.790999999999997</v>
      </c>
      <c r="H1074" s="81">
        <v>40.39</v>
      </c>
      <c r="I1074" s="81">
        <v>23.184000000000001</v>
      </c>
      <c r="J1074" s="81">
        <v>0</v>
      </c>
      <c r="K1074" s="81">
        <v>0</v>
      </c>
      <c r="L1074" s="81">
        <v>0</v>
      </c>
      <c r="M1074" s="81">
        <v>9</v>
      </c>
      <c r="N1074" s="81">
        <v>8.2170000000000005</v>
      </c>
      <c r="O1074" s="159">
        <v>21.310542015818594</v>
      </c>
      <c r="P1074" s="160">
        <v>29.166666666666668</v>
      </c>
    </row>
    <row r="1075" spans="1:16" s="82" customFormat="1" ht="62.25" customHeight="1">
      <c r="A1075" s="58">
        <f t="shared" si="205"/>
        <v>994</v>
      </c>
      <c r="B1075" s="58">
        <f t="shared" ref="B1075:B1116" si="207">B1074+1</f>
        <v>24</v>
      </c>
      <c r="C1075" s="80">
        <v>1030</v>
      </c>
      <c r="D1075" s="163" t="s">
        <v>1381</v>
      </c>
      <c r="E1075" s="157" t="s">
        <v>1100</v>
      </c>
      <c r="F1075" s="58" t="s">
        <v>991</v>
      </c>
      <c r="G1075" s="81">
        <v>299.82400000000001</v>
      </c>
      <c r="H1075" s="81">
        <v>149.91200000000001</v>
      </c>
      <c r="I1075" s="81">
        <v>0</v>
      </c>
      <c r="J1075" s="81">
        <v>88.933000000000007</v>
      </c>
      <c r="K1075" s="81">
        <v>0</v>
      </c>
      <c r="L1075" s="81">
        <v>30</v>
      </c>
      <c r="M1075" s="81">
        <v>25</v>
      </c>
      <c r="N1075" s="81">
        <v>5.9790000000000001</v>
      </c>
      <c r="O1075" s="159">
        <v>20.338265115534444</v>
      </c>
      <c r="P1075" s="160">
        <v>29.833333333333332</v>
      </c>
    </row>
    <row r="1076" spans="1:16" s="82" customFormat="1" ht="37.5">
      <c r="A1076" s="58">
        <f t="shared" si="205"/>
        <v>995</v>
      </c>
      <c r="B1076" s="58">
        <f t="shared" si="207"/>
        <v>25</v>
      </c>
      <c r="C1076" s="80">
        <v>1046</v>
      </c>
      <c r="D1076" s="163" t="s">
        <v>1382</v>
      </c>
      <c r="E1076" s="157" t="s">
        <v>1100</v>
      </c>
      <c r="F1076" s="58" t="s">
        <v>1383</v>
      </c>
      <c r="G1076" s="81">
        <v>295.33199999999999</v>
      </c>
      <c r="H1076" s="81">
        <v>147</v>
      </c>
      <c r="I1076" s="81">
        <v>0</v>
      </c>
      <c r="J1076" s="81">
        <v>88.331999999999994</v>
      </c>
      <c r="K1076" s="81">
        <v>0</v>
      </c>
      <c r="L1076" s="81">
        <v>60</v>
      </c>
      <c r="M1076" s="81">
        <v>0</v>
      </c>
      <c r="N1076" s="81">
        <v>0</v>
      </c>
      <c r="O1076" s="159">
        <v>20.316118808662793</v>
      </c>
      <c r="P1076" s="160">
        <v>29.833333333333332</v>
      </c>
    </row>
    <row r="1077" spans="1:16" s="82" customFormat="1" ht="56.25">
      <c r="A1077" s="58">
        <f t="shared" si="205"/>
        <v>996</v>
      </c>
      <c r="B1077" s="58">
        <f t="shared" si="207"/>
        <v>26</v>
      </c>
      <c r="C1077" s="80">
        <v>1060</v>
      </c>
      <c r="D1077" s="163" t="s">
        <v>1384</v>
      </c>
      <c r="E1077" s="157" t="s">
        <v>1100</v>
      </c>
      <c r="F1077" s="58" t="s">
        <v>991</v>
      </c>
      <c r="G1077" s="81">
        <v>191.18</v>
      </c>
      <c r="H1077" s="81">
        <v>95.59</v>
      </c>
      <c r="I1077" s="81">
        <v>55.44</v>
      </c>
      <c r="J1077" s="81">
        <v>0</v>
      </c>
      <c r="K1077" s="81">
        <v>0</v>
      </c>
      <c r="L1077" s="81">
        <v>22.77</v>
      </c>
      <c r="M1077" s="81">
        <v>0</v>
      </c>
      <c r="N1077" s="81">
        <v>17.38</v>
      </c>
      <c r="O1077" s="159">
        <v>21.001150747986188</v>
      </c>
      <c r="P1077" s="160">
        <v>30.166666666666668</v>
      </c>
    </row>
    <row r="1078" spans="1:16" s="82" customFormat="1" ht="48.75" customHeight="1">
      <c r="A1078" s="58">
        <f t="shared" si="205"/>
        <v>997</v>
      </c>
      <c r="B1078" s="58">
        <f t="shared" si="207"/>
        <v>27</v>
      </c>
      <c r="C1078" s="80">
        <v>1109</v>
      </c>
      <c r="D1078" s="163" t="s">
        <v>1385</v>
      </c>
      <c r="E1078" s="157" t="s">
        <v>1100</v>
      </c>
      <c r="F1078" s="58" t="s">
        <v>1386</v>
      </c>
      <c r="G1078" s="81">
        <v>170</v>
      </c>
      <c r="H1078" s="81">
        <v>85</v>
      </c>
      <c r="I1078" s="81">
        <v>0</v>
      </c>
      <c r="J1078" s="81">
        <v>50.5</v>
      </c>
      <c r="K1078" s="81">
        <v>0</v>
      </c>
      <c r="L1078" s="81">
        <v>17.5</v>
      </c>
      <c r="M1078" s="81">
        <v>0</v>
      </c>
      <c r="N1078" s="81">
        <v>17</v>
      </c>
      <c r="O1078" s="159">
        <v>20.294117647058822</v>
      </c>
      <c r="P1078" s="160">
        <v>29.5</v>
      </c>
    </row>
    <row r="1079" spans="1:16" s="82" customFormat="1" ht="45" customHeight="1">
      <c r="A1079" s="58">
        <f t="shared" si="205"/>
        <v>998</v>
      </c>
      <c r="B1079" s="58">
        <f t="shared" si="207"/>
        <v>28</v>
      </c>
      <c r="C1079" s="80">
        <v>1120</v>
      </c>
      <c r="D1079" s="163" t="s">
        <v>1694</v>
      </c>
      <c r="E1079" s="157" t="s">
        <v>1100</v>
      </c>
      <c r="F1079" s="58" t="s">
        <v>1387</v>
      </c>
      <c r="G1079" s="81">
        <v>153.66800000000001</v>
      </c>
      <c r="H1079" s="81">
        <v>76.8</v>
      </c>
      <c r="I1079" s="81">
        <v>35.279000000000003</v>
      </c>
      <c r="J1079" s="81">
        <v>9.0229999999999997</v>
      </c>
      <c r="K1079" s="81">
        <v>0</v>
      </c>
      <c r="L1079" s="81">
        <v>20</v>
      </c>
      <c r="M1079" s="81">
        <v>0</v>
      </c>
      <c r="N1079" s="81">
        <v>12.566000000000001</v>
      </c>
      <c r="O1079" s="159">
        <v>21.192440846500247</v>
      </c>
      <c r="P1079" s="160">
        <v>31.5</v>
      </c>
    </row>
    <row r="1080" spans="1:16" s="82" customFormat="1" ht="41.25" customHeight="1">
      <c r="A1080" s="58">
        <f t="shared" si="205"/>
        <v>999</v>
      </c>
      <c r="B1080" s="58">
        <f t="shared" si="207"/>
        <v>29</v>
      </c>
      <c r="C1080" s="80">
        <v>1294</v>
      </c>
      <c r="D1080" s="163" t="s">
        <v>1388</v>
      </c>
      <c r="E1080" s="157" t="s">
        <v>1100</v>
      </c>
      <c r="F1080" s="58" t="s">
        <v>741</v>
      </c>
      <c r="G1080" s="81">
        <v>298.15699999999998</v>
      </c>
      <c r="H1080" s="81">
        <v>149</v>
      </c>
      <c r="I1080" s="81">
        <v>0</v>
      </c>
      <c r="J1080" s="81">
        <v>88.576999999999998</v>
      </c>
      <c r="K1080" s="81">
        <v>0</v>
      </c>
      <c r="L1080" s="81">
        <v>32</v>
      </c>
      <c r="M1080" s="81">
        <v>21</v>
      </c>
      <c r="N1080" s="81">
        <v>7.58</v>
      </c>
      <c r="O1080" s="159">
        <v>20.318154529325156</v>
      </c>
      <c r="P1080" s="160">
        <v>30.166666666666668</v>
      </c>
    </row>
    <row r="1081" spans="1:16" s="82" customFormat="1" ht="60.75" customHeight="1">
      <c r="A1081" s="58">
        <f t="shared" si="205"/>
        <v>1000</v>
      </c>
      <c r="B1081" s="58">
        <f t="shared" si="207"/>
        <v>30</v>
      </c>
      <c r="C1081" s="80">
        <v>1353</v>
      </c>
      <c r="D1081" s="163" t="s">
        <v>1389</v>
      </c>
      <c r="E1081" s="157" t="s">
        <v>1100</v>
      </c>
      <c r="F1081" s="58" t="s">
        <v>991</v>
      </c>
      <c r="G1081" s="81">
        <v>296.161</v>
      </c>
      <c r="H1081" s="81">
        <v>148.05000000000001</v>
      </c>
      <c r="I1081" s="81">
        <v>0</v>
      </c>
      <c r="J1081" s="81">
        <v>80.572000000000003</v>
      </c>
      <c r="K1081" s="81">
        <v>0</v>
      </c>
      <c r="L1081" s="81">
        <v>15</v>
      </c>
      <c r="M1081" s="81">
        <v>38.713999999999999</v>
      </c>
      <c r="N1081" s="81">
        <v>13.824999999999999</v>
      </c>
      <c r="O1081" s="159">
        <v>22.804825753559722</v>
      </c>
      <c r="P1081" s="160">
        <v>28.166666666666668</v>
      </c>
    </row>
    <row r="1082" spans="1:16" s="82" customFormat="1" ht="65.25" customHeight="1">
      <c r="A1082" s="58">
        <f t="shared" si="205"/>
        <v>1001</v>
      </c>
      <c r="B1082" s="58">
        <f t="shared" si="207"/>
        <v>31</v>
      </c>
      <c r="C1082" s="80">
        <v>1379</v>
      </c>
      <c r="D1082" s="163" t="s">
        <v>1390</v>
      </c>
      <c r="E1082" s="157" t="s">
        <v>1100</v>
      </c>
      <c r="F1082" s="58" t="s">
        <v>196</v>
      </c>
      <c r="G1082" s="81">
        <v>299.39499999999998</v>
      </c>
      <c r="H1082" s="81">
        <v>149.6</v>
      </c>
      <c r="I1082" s="81">
        <v>0</v>
      </c>
      <c r="J1082" s="81">
        <v>89.385999999999996</v>
      </c>
      <c r="K1082" s="81">
        <v>0</v>
      </c>
      <c r="L1082" s="81">
        <v>30</v>
      </c>
      <c r="M1082" s="81">
        <v>24</v>
      </c>
      <c r="N1082" s="81">
        <v>6.4089999999999998</v>
      </c>
      <c r="O1082" s="159">
        <v>20.177023664389854</v>
      </c>
      <c r="P1082" s="160">
        <v>30.166666666666668</v>
      </c>
    </row>
    <row r="1083" spans="1:16" s="82" customFormat="1" ht="56.25">
      <c r="A1083" s="58">
        <f t="shared" si="205"/>
        <v>1002</v>
      </c>
      <c r="B1083" s="58">
        <f t="shared" si="207"/>
        <v>32</v>
      </c>
      <c r="C1083" s="80">
        <v>1383</v>
      </c>
      <c r="D1083" s="163" t="s">
        <v>1391</v>
      </c>
      <c r="E1083" s="157" t="s">
        <v>1100</v>
      </c>
      <c r="F1083" s="58" t="s">
        <v>741</v>
      </c>
      <c r="G1083" s="81">
        <v>299.40800000000002</v>
      </c>
      <c r="H1083" s="81">
        <v>149.69999999999999</v>
      </c>
      <c r="I1083" s="81">
        <v>0</v>
      </c>
      <c r="J1083" s="81">
        <v>89.391000000000005</v>
      </c>
      <c r="K1083" s="81">
        <v>0</v>
      </c>
      <c r="L1083" s="81">
        <v>33</v>
      </c>
      <c r="M1083" s="81">
        <v>21</v>
      </c>
      <c r="N1083" s="81">
        <v>6.3170000000000002</v>
      </c>
      <c r="O1083" s="159">
        <v>20.145420296050872</v>
      </c>
      <c r="P1083" s="160">
        <v>30.833333333333332</v>
      </c>
    </row>
    <row r="1084" spans="1:16" s="82" customFormat="1" ht="50.25" customHeight="1">
      <c r="A1084" s="58">
        <f t="shared" si="205"/>
        <v>1003</v>
      </c>
      <c r="B1084" s="58">
        <f t="shared" si="207"/>
        <v>33</v>
      </c>
      <c r="C1084" s="80">
        <v>1388</v>
      </c>
      <c r="D1084" s="163" t="s">
        <v>1392</v>
      </c>
      <c r="E1084" s="157" t="s">
        <v>1100</v>
      </c>
      <c r="F1084" s="58" t="s">
        <v>1387</v>
      </c>
      <c r="G1084" s="81">
        <v>170</v>
      </c>
      <c r="H1084" s="81">
        <v>85</v>
      </c>
      <c r="I1084" s="81">
        <v>49.3</v>
      </c>
      <c r="J1084" s="81">
        <v>0</v>
      </c>
      <c r="K1084" s="81">
        <v>0</v>
      </c>
      <c r="L1084" s="81">
        <v>18.7</v>
      </c>
      <c r="M1084" s="81">
        <v>0</v>
      </c>
      <c r="N1084" s="81">
        <v>17</v>
      </c>
      <c r="O1084" s="159">
        <v>21.000000000000004</v>
      </c>
      <c r="P1084" s="160">
        <v>28.833333333333332</v>
      </c>
    </row>
    <row r="1085" spans="1:16" s="82" customFormat="1" ht="41.25" customHeight="1">
      <c r="A1085" s="58">
        <f t="shared" si="205"/>
        <v>1004</v>
      </c>
      <c r="B1085" s="58">
        <f t="shared" si="207"/>
        <v>34</v>
      </c>
      <c r="C1085" s="80">
        <v>1403</v>
      </c>
      <c r="D1085" s="163" t="s">
        <v>1393</v>
      </c>
      <c r="E1085" s="157" t="s">
        <v>1100</v>
      </c>
      <c r="F1085" s="58" t="s">
        <v>1394</v>
      </c>
      <c r="G1085" s="81">
        <v>40</v>
      </c>
      <c r="H1085" s="81">
        <v>20</v>
      </c>
      <c r="I1085" s="81">
        <v>0</v>
      </c>
      <c r="J1085" s="81">
        <v>6</v>
      </c>
      <c r="K1085" s="81">
        <v>0</v>
      </c>
      <c r="L1085" s="81">
        <v>14</v>
      </c>
      <c r="M1085" s="81">
        <v>0</v>
      </c>
      <c r="N1085" s="81">
        <v>0</v>
      </c>
      <c r="O1085" s="159">
        <v>35</v>
      </c>
      <c r="P1085" s="160">
        <v>30.833333333333332</v>
      </c>
    </row>
    <row r="1086" spans="1:16" s="82" customFormat="1" ht="56.25">
      <c r="A1086" s="58">
        <f t="shared" si="205"/>
        <v>1005</v>
      </c>
      <c r="B1086" s="58">
        <f t="shared" si="207"/>
        <v>35</v>
      </c>
      <c r="C1086" s="80">
        <v>1412</v>
      </c>
      <c r="D1086" s="163" t="s">
        <v>1395</v>
      </c>
      <c r="E1086" s="157" t="s">
        <v>1100</v>
      </c>
      <c r="F1086" s="58" t="s">
        <v>741</v>
      </c>
      <c r="G1086" s="81">
        <v>299.18700000000001</v>
      </c>
      <c r="H1086" s="81">
        <v>149.5</v>
      </c>
      <c r="I1086" s="81">
        <v>0</v>
      </c>
      <c r="J1086" s="81">
        <v>89.611999999999995</v>
      </c>
      <c r="K1086" s="81">
        <v>0</v>
      </c>
      <c r="L1086" s="81">
        <v>32</v>
      </c>
      <c r="M1086" s="81">
        <v>21</v>
      </c>
      <c r="N1086" s="81">
        <v>7.0750000000000002</v>
      </c>
      <c r="O1086" s="159">
        <v>20.079415215233283</v>
      </c>
      <c r="P1086" s="160">
        <v>30.5</v>
      </c>
    </row>
    <row r="1087" spans="1:16" s="82" customFormat="1" ht="68.25" customHeight="1">
      <c r="A1087" s="58">
        <f t="shared" si="205"/>
        <v>1006</v>
      </c>
      <c r="B1087" s="58">
        <f t="shared" si="207"/>
        <v>36</v>
      </c>
      <c r="C1087" s="80">
        <v>1419</v>
      </c>
      <c r="D1087" s="163" t="s">
        <v>1396</v>
      </c>
      <c r="E1087" s="157" t="s">
        <v>1100</v>
      </c>
      <c r="F1087" s="58" t="s">
        <v>1397</v>
      </c>
      <c r="G1087" s="81">
        <v>252.51300000000001</v>
      </c>
      <c r="H1087" s="81">
        <v>126.2</v>
      </c>
      <c r="I1087" s="81">
        <v>0</v>
      </c>
      <c r="J1087" s="81">
        <v>75.5</v>
      </c>
      <c r="K1087" s="81">
        <v>0</v>
      </c>
      <c r="L1087" s="81">
        <v>25.5</v>
      </c>
      <c r="M1087" s="81">
        <v>12.741</v>
      </c>
      <c r="N1087" s="81">
        <v>12.571999999999999</v>
      </c>
      <c r="O1087" s="159">
        <v>20.122924364290157</v>
      </c>
      <c r="P1087" s="160">
        <v>30.5</v>
      </c>
    </row>
    <row r="1088" spans="1:16" s="82" customFormat="1" ht="68.25" customHeight="1">
      <c r="A1088" s="58">
        <f t="shared" si="205"/>
        <v>1007</v>
      </c>
      <c r="B1088" s="58">
        <f t="shared" si="207"/>
        <v>37</v>
      </c>
      <c r="C1088" s="80">
        <v>1673</v>
      </c>
      <c r="D1088" s="163" t="s">
        <v>1398</v>
      </c>
      <c r="E1088" s="157" t="s">
        <v>1100</v>
      </c>
      <c r="F1088" s="58" t="s">
        <v>1399</v>
      </c>
      <c r="G1088" s="81">
        <v>277.91899999999998</v>
      </c>
      <c r="H1088" s="81">
        <v>138.9</v>
      </c>
      <c r="I1088" s="81">
        <v>0</v>
      </c>
      <c r="J1088" s="81">
        <v>83.399000000000001</v>
      </c>
      <c r="K1088" s="81">
        <v>0</v>
      </c>
      <c r="L1088" s="81">
        <v>24.436</v>
      </c>
      <c r="M1088" s="81">
        <v>20</v>
      </c>
      <c r="N1088" s="81">
        <v>11.183999999999999</v>
      </c>
      <c r="O1088" s="159">
        <v>20.013025377897879</v>
      </c>
      <c r="P1088" s="160">
        <v>30.833333333333332</v>
      </c>
    </row>
    <row r="1089" spans="1:16" s="82" customFormat="1" ht="37.5">
      <c r="A1089" s="58">
        <f t="shared" si="205"/>
        <v>1008</v>
      </c>
      <c r="B1089" s="58">
        <f t="shared" si="207"/>
        <v>38</v>
      </c>
      <c r="C1089" s="80">
        <v>1697</v>
      </c>
      <c r="D1089" s="163" t="s">
        <v>1400</v>
      </c>
      <c r="E1089" s="157" t="s">
        <v>1100</v>
      </c>
      <c r="F1089" s="58" t="s">
        <v>194</v>
      </c>
      <c r="G1089" s="81">
        <v>199.7</v>
      </c>
      <c r="H1089" s="81">
        <v>99</v>
      </c>
      <c r="I1089" s="81">
        <v>0</v>
      </c>
      <c r="J1089" s="81">
        <v>59.7</v>
      </c>
      <c r="K1089" s="81">
        <v>0</v>
      </c>
      <c r="L1089" s="81">
        <v>21</v>
      </c>
      <c r="M1089" s="81">
        <v>20</v>
      </c>
      <c r="N1089" s="81">
        <v>0</v>
      </c>
      <c r="O1089" s="159">
        <v>20.53079619429144</v>
      </c>
      <c r="P1089" s="160">
        <v>30.5</v>
      </c>
    </row>
    <row r="1090" spans="1:16" s="82" customFormat="1" ht="37.5">
      <c r="A1090" s="58">
        <f t="shared" si="205"/>
        <v>1009</v>
      </c>
      <c r="B1090" s="58">
        <f t="shared" si="207"/>
        <v>39</v>
      </c>
      <c r="C1090" s="80">
        <v>1725</v>
      </c>
      <c r="D1090" s="163" t="s">
        <v>1401</v>
      </c>
      <c r="E1090" s="157" t="s">
        <v>1100</v>
      </c>
      <c r="F1090" s="58" t="s">
        <v>860</v>
      </c>
      <c r="G1090" s="81">
        <v>299.02300000000002</v>
      </c>
      <c r="H1090" s="81">
        <v>149.5</v>
      </c>
      <c r="I1090" s="81">
        <v>0</v>
      </c>
      <c r="J1090" s="81">
        <v>89.718000000000004</v>
      </c>
      <c r="K1090" s="81">
        <v>0</v>
      </c>
      <c r="L1090" s="81">
        <v>37.363999999999997</v>
      </c>
      <c r="M1090" s="81">
        <v>0</v>
      </c>
      <c r="N1090" s="81">
        <v>22.440999999999999</v>
      </c>
      <c r="O1090" s="159">
        <v>20.000133768974287</v>
      </c>
      <c r="P1090" s="160">
        <v>28.166666666666668</v>
      </c>
    </row>
    <row r="1091" spans="1:16" s="82" customFormat="1" ht="37.5">
      <c r="A1091" s="58">
        <f t="shared" si="205"/>
        <v>1010</v>
      </c>
      <c r="B1091" s="58">
        <f t="shared" si="207"/>
        <v>40</v>
      </c>
      <c r="C1091" s="80">
        <v>1740</v>
      </c>
      <c r="D1091" s="163" t="s">
        <v>1402</v>
      </c>
      <c r="E1091" s="157" t="s">
        <v>1100</v>
      </c>
      <c r="F1091" s="58" t="s">
        <v>1403</v>
      </c>
      <c r="G1091" s="81">
        <v>170</v>
      </c>
      <c r="H1091" s="81">
        <v>85</v>
      </c>
      <c r="I1091" s="81">
        <v>50.7</v>
      </c>
      <c r="J1091" s="81">
        <v>0</v>
      </c>
      <c r="K1091" s="81">
        <v>0</v>
      </c>
      <c r="L1091" s="81">
        <v>17.3</v>
      </c>
      <c r="M1091" s="81">
        <v>0</v>
      </c>
      <c r="N1091" s="81">
        <v>17</v>
      </c>
      <c r="O1091" s="159">
        <v>20.176470588235293</v>
      </c>
      <c r="P1091" s="160">
        <v>30.166666666666668</v>
      </c>
    </row>
    <row r="1092" spans="1:16" s="82" customFormat="1" ht="56.25">
      <c r="A1092" s="58">
        <f t="shared" si="205"/>
        <v>1011</v>
      </c>
      <c r="B1092" s="58">
        <f t="shared" si="207"/>
        <v>41</v>
      </c>
      <c r="C1092" s="80">
        <v>2145</v>
      </c>
      <c r="D1092" s="163" t="s">
        <v>1404</v>
      </c>
      <c r="E1092" s="157" t="s">
        <v>1100</v>
      </c>
      <c r="F1092" s="58" t="s">
        <v>1405</v>
      </c>
      <c r="G1092" s="81">
        <v>122.6</v>
      </c>
      <c r="H1092" s="81">
        <v>61.2</v>
      </c>
      <c r="I1092" s="81">
        <v>36.4</v>
      </c>
      <c r="J1092" s="81">
        <v>0</v>
      </c>
      <c r="K1092" s="81">
        <v>0</v>
      </c>
      <c r="L1092" s="81">
        <v>5</v>
      </c>
      <c r="M1092" s="81">
        <v>10</v>
      </c>
      <c r="N1092" s="81">
        <v>10</v>
      </c>
      <c r="O1092" s="159">
        <v>20.391517128874391</v>
      </c>
      <c r="P1092" s="160">
        <v>32.5</v>
      </c>
    </row>
    <row r="1093" spans="1:16" s="82" customFormat="1" ht="68.25" customHeight="1">
      <c r="A1093" s="58">
        <f t="shared" si="205"/>
        <v>1012</v>
      </c>
      <c r="B1093" s="58">
        <f t="shared" si="207"/>
        <v>42</v>
      </c>
      <c r="C1093" s="80">
        <v>2147</v>
      </c>
      <c r="D1093" s="163" t="s">
        <v>1406</v>
      </c>
      <c r="E1093" s="157" t="s">
        <v>1100</v>
      </c>
      <c r="F1093" s="58" t="s">
        <v>194</v>
      </c>
      <c r="G1093" s="81">
        <v>297.54300000000001</v>
      </c>
      <c r="H1093" s="81">
        <v>148</v>
      </c>
      <c r="I1093" s="81">
        <v>0</v>
      </c>
      <c r="J1093" s="81">
        <v>88.596000000000004</v>
      </c>
      <c r="K1093" s="81">
        <v>0</v>
      </c>
      <c r="L1093" s="81">
        <v>30.5</v>
      </c>
      <c r="M1093" s="81">
        <v>15.5</v>
      </c>
      <c r="N1093" s="81">
        <v>14.946999999999999</v>
      </c>
      <c r="O1093" s="159">
        <v>20.483425924992353</v>
      </c>
      <c r="P1093" s="160">
        <v>29.833333333333332</v>
      </c>
    </row>
    <row r="1094" spans="1:16" s="82" customFormat="1" ht="37.5">
      <c r="A1094" s="58">
        <f t="shared" si="205"/>
        <v>1013</v>
      </c>
      <c r="B1094" s="58">
        <f t="shared" si="207"/>
        <v>43</v>
      </c>
      <c r="C1094" s="80">
        <v>2154</v>
      </c>
      <c r="D1094" s="163" t="s">
        <v>1407</v>
      </c>
      <c r="E1094" s="157" t="s">
        <v>1100</v>
      </c>
      <c r="F1094" s="58" t="s">
        <v>194</v>
      </c>
      <c r="G1094" s="81">
        <v>297.642</v>
      </c>
      <c r="H1094" s="81">
        <v>148</v>
      </c>
      <c r="I1094" s="81">
        <v>0</v>
      </c>
      <c r="J1094" s="81">
        <v>88.641999999999996</v>
      </c>
      <c r="K1094" s="81">
        <v>0</v>
      </c>
      <c r="L1094" s="81">
        <v>30</v>
      </c>
      <c r="M1094" s="81">
        <v>31</v>
      </c>
      <c r="N1094" s="81">
        <v>0</v>
      </c>
      <c r="O1094" s="159">
        <v>20.494419470370445</v>
      </c>
      <c r="P1094" s="160">
        <v>28.5</v>
      </c>
    </row>
    <row r="1095" spans="1:16" s="82" customFormat="1" ht="60.75" customHeight="1">
      <c r="A1095" s="58">
        <f t="shared" si="205"/>
        <v>1014</v>
      </c>
      <c r="B1095" s="58">
        <f t="shared" si="207"/>
        <v>44</v>
      </c>
      <c r="C1095" s="80">
        <v>2165</v>
      </c>
      <c r="D1095" s="163" t="s">
        <v>1408</v>
      </c>
      <c r="E1095" s="157" t="s">
        <v>1100</v>
      </c>
      <c r="F1095" s="58" t="s">
        <v>1409</v>
      </c>
      <c r="G1095" s="81">
        <v>199.9</v>
      </c>
      <c r="H1095" s="81">
        <v>99</v>
      </c>
      <c r="I1095" s="81">
        <v>60</v>
      </c>
      <c r="J1095" s="81">
        <v>0</v>
      </c>
      <c r="K1095" s="81">
        <v>0</v>
      </c>
      <c r="L1095" s="81">
        <v>20.9</v>
      </c>
      <c r="M1095" s="81">
        <v>0</v>
      </c>
      <c r="N1095" s="81">
        <v>20</v>
      </c>
      <c r="O1095" s="159">
        <v>20.460230115057527</v>
      </c>
      <c r="P1095" s="160">
        <v>32.166666666666671</v>
      </c>
    </row>
    <row r="1096" spans="1:16" s="82" customFormat="1" ht="43.5" customHeight="1">
      <c r="A1096" s="58">
        <f t="shared" si="205"/>
        <v>1015</v>
      </c>
      <c r="B1096" s="58">
        <f t="shared" si="207"/>
        <v>45</v>
      </c>
      <c r="C1096" s="80">
        <v>2187</v>
      </c>
      <c r="D1096" s="163" t="s">
        <v>1410</v>
      </c>
      <c r="E1096" s="157" t="s">
        <v>1100</v>
      </c>
      <c r="F1096" s="58" t="s">
        <v>1411</v>
      </c>
      <c r="G1096" s="81">
        <v>110.746</v>
      </c>
      <c r="H1096" s="81">
        <v>55.37</v>
      </c>
      <c r="I1096" s="81">
        <v>16.492999999999999</v>
      </c>
      <c r="J1096" s="81">
        <v>15</v>
      </c>
      <c r="K1096" s="81">
        <v>0</v>
      </c>
      <c r="L1096" s="81">
        <v>20</v>
      </c>
      <c r="M1096" s="81">
        <v>0</v>
      </c>
      <c r="N1096" s="81">
        <v>3.883</v>
      </c>
      <c r="O1096" s="159">
        <v>21.565564444765499</v>
      </c>
      <c r="P1096" s="160">
        <v>32.166666666666671</v>
      </c>
    </row>
    <row r="1097" spans="1:16" s="82" customFormat="1" ht="42" customHeight="1">
      <c r="A1097" s="58">
        <f t="shared" si="205"/>
        <v>1016</v>
      </c>
      <c r="B1097" s="58">
        <f t="shared" si="207"/>
        <v>46</v>
      </c>
      <c r="C1097" s="80">
        <v>2566</v>
      </c>
      <c r="D1097" s="163" t="s">
        <v>1412</v>
      </c>
      <c r="E1097" s="157" t="s">
        <v>1100</v>
      </c>
      <c r="F1097" s="58" t="s">
        <v>194</v>
      </c>
      <c r="G1097" s="81">
        <v>298.952</v>
      </c>
      <c r="H1097" s="81">
        <v>149</v>
      </c>
      <c r="I1097" s="81">
        <v>0</v>
      </c>
      <c r="J1097" s="81">
        <v>88.135999999999996</v>
      </c>
      <c r="K1097" s="81">
        <v>0</v>
      </c>
      <c r="L1097" s="81">
        <v>30</v>
      </c>
      <c r="M1097" s="81">
        <v>2</v>
      </c>
      <c r="N1097" s="81">
        <v>29.815999999999999</v>
      </c>
      <c r="O1097" s="159">
        <v>20.677566967272341</v>
      </c>
      <c r="P1097" s="160">
        <v>29.166666666666668</v>
      </c>
    </row>
    <row r="1098" spans="1:16" s="82" customFormat="1" ht="42" customHeight="1">
      <c r="A1098" s="58">
        <f t="shared" si="205"/>
        <v>1017</v>
      </c>
      <c r="B1098" s="58">
        <f t="shared" si="207"/>
        <v>47</v>
      </c>
      <c r="C1098" s="80">
        <v>2571</v>
      </c>
      <c r="D1098" s="163" t="s">
        <v>1413</v>
      </c>
      <c r="E1098" s="157" t="s">
        <v>1100</v>
      </c>
      <c r="F1098" s="58" t="s">
        <v>194</v>
      </c>
      <c r="G1098" s="81">
        <v>299.77300000000002</v>
      </c>
      <c r="H1098" s="81">
        <v>149</v>
      </c>
      <c r="I1098" s="81">
        <v>0</v>
      </c>
      <c r="J1098" s="81">
        <v>89.789000000000001</v>
      </c>
      <c r="K1098" s="81">
        <v>0</v>
      </c>
      <c r="L1098" s="81">
        <v>29</v>
      </c>
      <c r="M1098" s="81">
        <v>8</v>
      </c>
      <c r="N1098" s="81">
        <v>23.984000000000002</v>
      </c>
      <c r="O1098" s="159">
        <v>20.343393167496735</v>
      </c>
      <c r="P1098" s="160">
        <v>30.5</v>
      </c>
    </row>
    <row r="1099" spans="1:16" s="82" customFormat="1" ht="50.25" customHeight="1">
      <c r="A1099" s="58">
        <f t="shared" si="205"/>
        <v>1018</v>
      </c>
      <c r="B1099" s="58">
        <f t="shared" si="207"/>
        <v>48</v>
      </c>
      <c r="C1099" s="80">
        <v>2702</v>
      </c>
      <c r="D1099" s="163" t="s">
        <v>1414</v>
      </c>
      <c r="E1099" s="157" t="s">
        <v>1100</v>
      </c>
      <c r="F1099" s="58" t="s">
        <v>542</v>
      </c>
      <c r="G1099" s="81">
        <v>135.12899999999999</v>
      </c>
      <c r="H1099" s="81">
        <v>67.56</v>
      </c>
      <c r="I1099" s="81">
        <v>40.542999999999999</v>
      </c>
      <c r="J1099" s="81">
        <v>0</v>
      </c>
      <c r="K1099" s="81">
        <v>0</v>
      </c>
      <c r="L1099" s="81">
        <v>15.367000000000001</v>
      </c>
      <c r="M1099" s="81">
        <v>0</v>
      </c>
      <c r="N1099" s="81">
        <v>11.659000000000001</v>
      </c>
      <c r="O1099" s="159">
        <v>20.00014800671951</v>
      </c>
      <c r="P1099" s="160">
        <v>28.833333333333332</v>
      </c>
    </row>
    <row r="1100" spans="1:16" s="82" customFormat="1" ht="68.25" customHeight="1">
      <c r="A1100" s="58">
        <f t="shared" si="205"/>
        <v>1019</v>
      </c>
      <c r="B1100" s="58">
        <f t="shared" si="207"/>
        <v>49</v>
      </c>
      <c r="C1100" s="80">
        <v>2703</v>
      </c>
      <c r="D1100" s="163" t="s">
        <v>1415</v>
      </c>
      <c r="E1100" s="157" t="s">
        <v>1100</v>
      </c>
      <c r="F1100" s="58" t="s">
        <v>194</v>
      </c>
      <c r="G1100" s="81">
        <v>60</v>
      </c>
      <c r="H1100" s="81">
        <v>30</v>
      </c>
      <c r="I1100" s="81">
        <v>17.8</v>
      </c>
      <c r="J1100" s="81">
        <v>0</v>
      </c>
      <c r="K1100" s="81">
        <v>0</v>
      </c>
      <c r="L1100" s="81">
        <v>12.2</v>
      </c>
      <c r="M1100" s="81">
        <v>0</v>
      </c>
      <c r="N1100" s="81">
        <v>0</v>
      </c>
      <c r="O1100" s="159">
        <v>20.333333333333332</v>
      </c>
      <c r="P1100" s="160">
        <v>28.833333333333332</v>
      </c>
    </row>
    <row r="1101" spans="1:16" s="82" customFormat="1" ht="43.5" customHeight="1">
      <c r="A1101" s="58">
        <f t="shared" si="205"/>
        <v>1020</v>
      </c>
      <c r="B1101" s="58">
        <f t="shared" si="207"/>
        <v>50</v>
      </c>
      <c r="C1101" s="80">
        <v>2717</v>
      </c>
      <c r="D1101" s="163" t="s">
        <v>1416</v>
      </c>
      <c r="E1101" s="157" t="s">
        <v>1100</v>
      </c>
      <c r="F1101" s="58" t="s">
        <v>1417</v>
      </c>
      <c r="G1101" s="81">
        <v>135.12899999999999</v>
      </c>
      <c r="H1101" s="81">
        <v>67.56</v>
      </c>
      <c r="I1101" s="81">
        <v>40.542999999999999</v>
      </c>
      <c r="J1101" s="81">
        <v>0</v>
      </c>
      <c r="K1101" s="81">
        <v>0</v>
      </c>
      <c r="L1101" s="81">
        <v>15.367000000000001</v>
      </c>
      <c r="M1101" s="81">
        <v>0</v>
      </c>
      <c r="N1101" s="81">
        <v>11.659000000000001</v>
      </c>
      <c r="O1101" s="159">
        <v>20.00014800671951</v>
      </c>
      <c r="P1101" s="160">
        <v>30.833333333333332</v>
      </c>
    </row>
    <row r="1102" spans="1:16" s="82" customFormat="1" ht="43.5" customHeight="1">
      <c r="A1102" s="58">
        <f t="shared" si="205"/>
        <v>1021</v>
      </c>
      <c r="B1102" s="58">
        <f t="shared" si="207"/>
        <v>51</v>
      </c>
      <c r="C1102" s="80">
        <v>1001</v>
      </c>
      <c r="D1102" s="163" t="s">
        <v>1728</v>
      </c>
      <c r="E1102" s="157" t="s">
        <v>1100</v>
      </c>
      <c r="F1102" s="58" t="s">
        <v>194</v>
      </c>
      <c r="G1102" s="81">
        <v>399.66800000000001</v>
      </c>
      <c r="H1102" s="81">
        <v>199.8</v>
      </c>
      <c r="I1102" s="81">
        <v>154.864</v>
      </c>
      <c r="J1102" s="81">
        <v>0</v>
      </c>
      <c r="K1102" s="81">
        <v>0</v>
      </c>
      <c r="L1102" s="81">
        <v>5</v>
      </c>
      <c r="M1102" s="81">
        <v>30.2</v>
      </c>
      <c r="N1102" s="81">
        <v>9.8040000000000003</v>
      </c>
      <c r="O1102" s="159">
        <f t="shared" ref="O1102" si="208">(L1102+M1102+N1102)/G1102*100</f>
        <v>11.260346087252421</v>
      </c>
      <c r="P1102" s="160">
        <v>21.5</v>
      </c>
    </row>
    <row r="1103" spans="1:16" s="82" customFormat="1" ht="99.75" customHeight="1">
      <c r="A1103" s="58">
        <f t="shared" si="205"/>
        <v>1022</v>
      </c>
      <c r="B1103" s="58">
        <f t="shared" si="207"/>
        <v>52</v>
      </c>
      <c r="C1103" s="80">
        <v>707</v>
      </c>
      <c r="D1103" s="163" t="s">
        <v>1624</v>
      </c>
      <c r="E1103" s="157" t="s">
        <v>1441</v>
      </c>
      <c r="F1103" s="58" t="s">
        <v>860</v>
      </c>
      <c r="G1103" s="81">
        <v>297.25299999999999</v>
      </c>
      <c r="H1103" s="81">
        <v>148.6</v>
      </c>
      <c r="I1103" s="81">
        <v>0</v>
      </c>
      <c r="J1103" s="81">
        <v>88.653000000000006</v>
      </c>
      <c r="K1103" s="81">
        <v>0</v>
      </c>
      <c r="L1103" s="81">
        <v>0</v>
      </c>
      <c r="M1103" s="81">
        <v>60</v>
      </c>
      <c r="N1103" s="81">
        <v>0</v>
      </c>
      <c r="O1103" s="159">
        <v>20.18482572085059</v>
      </c>
      <c r="P1103" s="160">
        <v>29.166666666666668</v>
      </c>
    </row>
    <row r="1104" spans="1:16" s="82" customFormat="1" ht="67.5" customHeight="1">
      <c r="A1104" s="58">
        <f t="shared" si="205"/>
        <v>1023</v>
      </c>
      <c r="B1104" s="58">
        <f t="shared" si="207"/>
        <v>53</v>
      </c>
      <c r="C1104" s="80">
        <v>1004</v>
      </c>
      <c r="D1104" s="184" t="s">
        <v>1649</v>
      </c>
      <c r="E1104" s="157" t="s">
        <v>1441</v>
      </c>
      <c r="F1104" s="58" t="s">
        <v>1608</v>
      </c>
      <c r="G1104" s="81">
        <v>296.50799999999998</v>
      </c>
      <c r="H1104" s="81">
        <v>148</v>
      </c>
      <c r="I1104" s="81">
        <v>0</v>
      </c>
      <c r="J1104" s="81">
        <v>88.507999999999996</v>
      </c>
      <c r="K1104" s="81">
        <v>0</v>
      </c>
      <c r="L1104" s="81">
        <v>60</v>
      </c>
      <c r="M1104" s="81">
        <v>0</v>
      </c>
      <c r="N1104" s="81">
        <v>0</v>
      </c>
      <c r="O1104" s="159">
        <v>20.235541705451457</v>
      </c>
      <c r="P1104" s="160">
        <v>27.833333333333332</v>
      </c>
    </row>
    <row r="1105" spans="1:16" s="82" customFormat="1" ht="60.75" customHeight="1">
      <c r="A1105" s="58">
        <f t="shared" si="205"/>
        <v>1024</v>
      </c>
      <c r="B1105" s="58">
        <f t="shared" si="207"/>
        <v>54</v>
      </c>
      <c r="C1105" s="80">
        <v>1024</v>
      </c>
      <c r="D1105" s="163" t="s">
        <v>1609</v>
      </c>
      <c r="E1105" s="157" t="s">
        <v>1441</v>
      </c>
      <c r="F1105" s="58" t="s">
        <v>1610</v>
      </c>
      <c r="G1105" s="81">
        <v>237.92</v>
      </c>
      <c r="H1105" s="81">
        <v>118.96</v>
      </c>
      <c r="I1105" s="81">
        <v>62.96</v>
      </c>
      <c r="J1105" s="81">
        <v>0</v>
      </c>
      <c r="K1105" s="81">
        <v>0</v>
      </c>
      <c r="L1105" s="81">
        <v>0</v>
      </c>
      <c r="M1105" s="81">
        <v>56</v>
      </c>
      <c r="N1105" s="81">
        <v>0</v>
      </c>
      <c r="O1105" s="159">
        <v>23.537323470073975</v>
      </c>
      <c r="P1105" s="160">
        <v>29.166666666666668</v>
      </c>
    </row>
    <row r="1106" spans="1:16" s="82" customFormat="1" ht="65.25" customHeight="1">
      <c r="A1106" s="58">
        <f t="shared" si="205"/>
        <v>1025</v>
      </c>
      <c r="B1106" s="58">
        <f t="shared" si="207"/>
        <v>55</v>
      </c>
      <c r="C1106" s="80">
        <v>1043</v>
      </c>
      <c r="D1106" s="163" t="s">
        <v>1611</v>
      </c>
      <c r="E1106" s="157" t="s">
        <v>1441</v>
      </c>
      <c r="F1106" s="58" t="s">
        <v>1607</v>
      </c>
      <c r="G1106" s="81">
        <v>299.952</v>
      </c>
      <c r="H1106" s="81">
        <v>149.94999999999999</v>
      </c>
      <c r="I1106" s="81">
        <v>0</v>
      </c>
      <c r="J1106" s="81">
        <v>60.002000000000002</v>
      </c>
      <c r="K1106" s="81">
        <v>0</v>
      </c>
      <c r="L1106" s="81">
        <v>90</v>
      </c>
      <c r="M1106" s="81">
        <v>0</v>
      </c>
      <c r="N1106" s="81">
        <v>0</v>
      </c>
      <c r="O1106" s="159">
        <v>30.004800768122902</v>
      </c>
      <c r="P1106" s="160">
        <v>28.166666666666668</v>
      </c>
    </row>
    <row r="1107" spans="1:16" s="82" customFormat="1" ht="81.75" customHeight="1">
      <c r="A1107" s="58">
        <f t="shared" si="205"/>
        <v>1026</v>
      </c>
      <c r="B1107" s="58">
        <f t="shared" si="207"/>
        <v>56</v>
      </c>
      <c r="C1107" s="80">
        <v>1111</v>
      </c>
      <c r="D1107" s="163" t="s">
        <v>1625</v>
      </c>
      <c r="E1107" s="157" t="s">
        <v>1441</v>
      </c>
      <c r="F1107" s="58" t="s">
        <v>1612</v>
      </c>
      <c r="G1107" s="81">
        <v>241.16800000000001</v>
      </c>
      <c r="H1107" s="81">
        <v>120.58</v>
      </c>
      <c r="I1107" s="81">
        <v>71.587999999999994</v>
      </c>
      <c r="J1107" s="81">
        <v>0</v>
      </c>
      <c r="K1107" s="81">
        <v>0</v>
      </c>
      <c r="L1107" s="81">
        <v>17</v>
      </c>
      <c r="M1107" s="81">
        <v>32</v>
      </c>
      <c r="N1107" s="81">
        <v>0</v>
      </c>
      <c r="O1107" s="159">
        <v>20.317786771047569</v>
      </c>
      <c r="P1107" s="160">
        <v>27.166666666666668</v>
      </c>
    </row>
    <row r="1108" spans="1:16" s="82" customFormat="1" ht="63.75" customHeight="1">
      <c r="A1108" s="58">
        <f t="shared" si="205"/>
        <v>1027</v>
      </c>
      <c r="B1108" s="58">
        <f t="shared" si="207"/>
        <v>57</v>
      </c>
      <c r="C1108" s="80">
        <v>1116</v>
      </c>
      <c r="D1108" s="163" t="s">
        <v>1623</v>
      </c>
      <c r="E1108" s="157" t="s">
        <v>1441</v>
      </c>
      <c r="F1108" s="58" t="s">
        <v>1387</v>
      </c>
      <c r="G1108" s="81">
        <v>282.87200000000001</v>
      </c>
      <c r="H1108" s="81">
        <v>141.43</v>
      </c>
      <c r="I1108" s="81">
        <v>65</v>
      </c>
      <c r="J1108" s="81">
        <v>19.442</v>
      </c>
      <c r="K1108" s="81">
        <v>0</v>
      </c>
      <c r="L1108" s="81">
        <v>17</v>
      </c>
      <c r="M1108" s="81">
        <v>40</v>
      </c>
      <c r="N1108" s="81">
        <v>0</v>
      </c>
      <c r="O1108" s="159">
        <v>20.150456743686192</v>
      </c>
      <c r="P1108" s="160">
        <v>27.833333333333332</v>
      </c>
    </row>
    <row r="1109" spans="1:16" s="82" customFormat="1" ht="81" customHeight="1">
      <c r="A1109" s="58">
        <f t="shared" si="205"/>
        <v>1028</v>
      </c>
      <c r="B1109" s="58">
        <f t="shared" si="207"/>
        <v>58</v>
      </c>
      <c r="C1109" s="80">
        <v>1117</v>
      </c>
      <c r="D1109" s="163" t="s">
        <v>1622</v>
      </c>
      <c r="E1109" s="157" t="s">
        <v>1441</v>
      </c>
      <c r="F1109" s="58" t="s">
        <v>195</v>
      </c>
      <c r="G1109" s="81">
        <v>243.322</v>
      </c>
      <c r="H1109" s="81">
        <v>121</v>
      </c>
      <c r="I1109" s="81">
        <v>53</v>
      </c>
      <c r="J1109" s="81">
        <v>20.321999999999999</v>
      </c>
      <c r="K1109" s="81">
        <v>0</v>
      </c>
      <c r="L1109" s="81">
        <v>17</v>
      </c>
      <c r="M1109" s="81">
        <v>32</v>
      </c>
      <c r="N1109" s="81">
        <v>0</v>
      </c>
      <c r="O1109" s="159">
        <v>20.137924232087524</v>
      </c>
      <c r="P1109" s="160">
        <v>29.5</v>
      </c>
    </row>
    <row r="1110" spans="1:16" s="82" customFormat="1" ht="81" customHeight="1">
      <c r="A1110" s="58">
        <f t="shared" si="205"/>
        <v>1029</v>
      </c>
      <c r="B1110" s="58">
        <f t="shared" si="207"/>
        <v>59</v>
      </c>
      <c r="C1110" s="80">
        <v>1224</v>
      </c>
      <c r="D1110" s="163" t="s">
        <v>1613</v>
      </c>
      <c r="E1110" s="157" t="s">
        <v>1441</v>
      </c>
      <c r="F1110" s="58" t="s">
        <v>1405</v>
      </c>
      <c r="G1110" s="81">
        <v>238.83500000000001</v>
      </c>
      <c r="H1110" s="81">
        <v>119</v>
      </c>
      <c r="I1110" s="81">
        <v>71.834999999999994</v>
      </c>
      <c r="J1110" s="81">
        <v>0</v>
      </c>
      <c r="K1110" s="81">
        <v>0</v>
      </c>
      <c r="L1110" s="81">
        <v>17</v>
      </c>
      <c r="M1110" s="81">
        <v>31</v>
      </c>
      <c r="N1110" s="81">
        <v>0</v>
      </c>
      <c r="O1110" s="159">
        <v>20.097556890740471</v>
      </c>
      <c r="P1110" s="160">
        <v>29.166666666666668</v>
      </c>
    </row>
    <row r="1111" spans="1:16" s="82" customFormat="1" ht="81" customHeight="1">
      <c r="A1111" s="58">
        <f t="shared" si="205"/>
        <v>1030</v>
      </c>
      <c r="B1111" s="58">
        <f t="shared" si="207"/>
        <v>60</v>
      </c>
      <c r="C1111" s="80">
        <v>1272</v>
      </c>
      <c r="D1111" s="163" t="s">
        <v>1614</v>
      </c>
      <c r="E1111" s="157" t="s">
        <v>1441</v>
      </c>
      <c r="F1111" s="58" t="s">
        <v>542</v>
      </c>
      <c r="G1111" s="81">
        <v>244.17599999999999</v>
      </c>
      <c r="H1111" s="81">
        <v>122</v>
      </c>
      <c r="I1111" s="81">
        <v>72.176000000000002</v>
      </c>
      <c r="J1111" s="81">
        <v>0</v>
      </c>
      <c r="K1111" s="81">
        <v>0</v>
      </c>
      <c r="L1111" s="81">
        <v>17</v>
      </c>
      <c r="M1111" s="81">
        <v>33</v>
      </c>
      <c r="N1111" s="81">
        <v>0</v>
      </c>
      <c r="O1111" s="159">
        <v>20.477032959832254</v>
      </c>
      <c r="P1111" s="160">
        <v>28.166666666666668</v>
      </c>
    </row>
    <row r="1112" spans="1:16" s="82" customFormat="1" ht="60.75" customHeight="1">
      <c r="A1112" s="58">
        <f t="shared" si="205"/>
        <v>1031</v>
      </c>
      <c r="B1112" s="58">
        <f t="shared" si="207"/>
        <v>61</v>
      </c>
      <c r="C1112" s="80">
        <v>1413</v>
      </c>
      <c r="D1112" s="163" t="s">
        <v>1615</v>
      </c>
      <c r="E1112" s="157" t="s">
        <v>1441</v>
      </c>
      <c r="F1112" s="58" t="s">
        <v>200</v>
      </c>
      <c r="G1112" s="81">
        <v>219.47300000000001</v>
      </c>
      <c r="H1112" s="81">
        <v>109.73</v>
      </c>
      <c r="I1112" s="81">
        <v>65.742999999999995</v>
      </c>
      <c r="J1112" s="81">
        <v>0</v>
      </c>
      <c r="K1112" s="81">
        <v>0</v>
      </c>
      <c r="L1112" s="81">
        <v>0</v>
      </c>
      <c r="M1112" s="81">
        <v>44</v>
      </c>
      <c r="N1112" s="81">
        <v>0</v>
      </c>
      <c r="O1112" s="159">
        <v>20.048024130530862</v>
      </c>
      <c r="P1112" s="160">
        <v>29.166666666666668</v>
      </c>
    </row>
    <row r="1113" spans="1:16" s="82" customFormat="1" ht="60.75" customHeight="1">
      <c r="A1113" s="58">
        <f t="shared" si="205"/>
        <v>1032</v>
      </c>
      <c r="B1113" s="58">
        <f t="shared" si="207"/>
        <v>62</v>
      </c>
      <c r="C1113" s="80">
        <v>1506</v>
      </c>
      <c r="D1113" s="163" t="s">
        <v>1616</v>
      </c>
      <c r="E1113" s="157" t="s">
        <v>1441</v>
      </c>
      <c r="F1113" s="58" t="s">
        <v>1617</v>
      </c>
      <c r="G1113" s="81">
        <v>241.90199999999999</v>
      </c>
      <c r="H1113" s="81">
        <v>120.5</v>
      </c>
      <c r="I1113" s="81">
        <v>68</v>
      </c>
      <c r="J1113" s="81">
        <v>4.9020000000000001</v>
      </c>
      <c r="K1113" s="81">
        <v>0</v>
      </c>
      <c r="L1113" s="81">
        <v>17</v>
      </c>
      <c r="M1113" s="81">
        <v>31.5</v>
      </c>
      <c r="N1113" s="81">
        <v>0</v>
      </c>
      <c r="O1113" s="159">
        <v>20.049441509371565</v>
      </c>
      <c r="P1113" s="160">
        <v>29.833333333333332</v>
      </c>
    </row>
    <row r="1114" spans="1:16" s="82" customFormat="1" ht="60.75" customHeight="1">
      <c r="A1114" s="58">
        <f t="shared" si="205"/>
        <v>1033</v>
      </c>
      <c r="B1114" s="58">
        <f t="shared" si="207"/>
        <v>63</v>
      </c>
      <c r="C1114" s="80">
        <v>2163</v>
      </c>
      <c r="D1114" s="163" t="s">
        <v>1618</v>
      </c>
      <c r="E1114" s="157" t="s">
        <v>1441</v>
      </c>
      <c r="F1114" s="58" t="s">
        <v>194</v>
      </c>
      <c r="G1114" s="81">
        <v>219.90700000000001</v>
      </c>
      <c r="H1114" s="81">
        <v>109</v>
      </c>
      <c r="I1114" s="81">
        <v>0</v>
      </c>
      <c r="J1114" s="81">
        <v>65.906999999999996</v>
      </c>
      <c r="K1114" s="81">
        <v>0</v>
      </c>
      <c r="L1114" s="81">
        <v>22</v>
      </c>
      <c r="M1114" s="81">
        <v>23</v>
      </c>
      <c r="N1114" s="81">
        <v>0</v>
      </c>
      <c r="O1114" s="159">
        <v>20.463195805499595</v>
      </c>
      <c r="P1114" s="160">
        <v>29.5</v>
      </c>
    </row>
    <row r="1115" spans="1:16" s="82" customFormat="1" ht="80.25" customHeight="1">
      <c r="A1115" s="58">
        <f t="shared" si="205"/>
        <v>1034</v>
      </c>
      <c r="B1115" s="58">
        <f t="shared" si="207"/>
        <v>64</v>
      </c>
      <c r="C1115" s="80">
        <v>2177</v>
      </c>
      <c r="D1115" s="163" t="s">
        <v>1619</v>
      </c>
      <c r="E1115" s="157" t="s">
        <v>1441</v>
      </c>
      <c r="F1115" s="58" t="s">
        <v>194</v>
      </c>
      <c r="G1115" s="81">
        <v>238.05199999999999</v>
      </c>
      <c r="H1115" s="81">
        <v>119</v>
      </c>
      <c r="I1115" s="81">
        <v>0</v>
      </c>
      <c r="J1115" s="81">
        <v>70.052000000000007</v>
      </c>
      <c r="K1115" s="81">
        <v>0</v>
      </c>
      <c r="L1115" s="81">
        <v>24</v>
      </c>
      <c r="M1115" s="81">
        <v>25</v>
      </c>
      <c r="N1115" s="81">
        <v>0</v>
      </c>
      <c r="O1115" s="159">
        <v>20.583738006822038</v>
      </c>
      <c r="P1115" s="160">
        <v>29.833333333333332</v>
      </c>
    </row>
    <row r="1116" spans="1:16" s="82" customFormat="1" ht="78.75" customHeight="1">
      <c r="A1116" s="58">
        <f t="shared" si="205"/>
        <v>1035</v>
      </c>
      <c r="B1116" s="58">
        <f t="shared" si="207"/>
        <v>65</v>
      </c>
      <c r="C1116" s="80">
        <v>2390</v>
      </c>
      <c r="D1116" s="163" t="s">
        <v>1620</v>
      </c>
      <c r="E1116" s="157" t="s">
        <v>1441</v>
      </c>
      <c r="F1116" s="58" t="s">
        <v>1621</v>
      </c>
      <c r="G1116" s="81">
        <v>239.22900000000001</v>
      </c>
      <c r="H1116" s="81">
        <v>119</v>
      </c>
      <c r="I1116" s="81">
        <v>0</v>
      </c>
      <c r="J1116" s="81">
        <v>72.228999999999999</v>
      </c>
      <c r="K1116" s="81">
        <v>0</v>
      </c>
      <c r="L1116" s="81">
        <v>17</v>
      </c>
      <c r="M1116" s="81">
        <v>31</v>
      </c>
      <c r="N1116" s="81">
        <v>0</v>
      </c>
      <c r="O1116" s="159">
        <v>20.064457068332015</v>
      </c>
      <c r="P1116" s="160">
        <v>29.166666666666668</v>
      </c>
    </row>
    <row r="1117" spans="1:16" s="19" customFormat="1" ht="20.25">
      <c r="A1117" s="27"/>
      <c r="B1117" s="27">
        <v>1</v>
      </c>
      <c r="C1117" s="17"/>
      <c r="D1117" s="20" t="s">
        <v>1638</v>
      </c>
      <c r="E1117" s="89"/>
      <c r="F1117" s="18"/>
      <c r="G1117" s="28">
        <f>SUM(G1118)</f>
        <v>253.84700000000001</v>
      </c>
      <c r="H1117" s="28">
        <f t="shared" ref="H1117:N1117" si="209">SUM(H1118)</f>
        <v>126.923</v>
      </c>
      <c r="I1117" s="28">
        <f t="shared" si="209"/>
        <v>0</v>
      </c>
      <c r="J1117" s="28">
        <f t="shared" si="209"/>
        <v>0</v>
      </c>
      <c r="K1117" s="28">
        <f t="shared" si="209"/>
        <v>86.287999999999997</v>
      </c>
      <c r="L1117" s="28">
        <f t="shared" si="209"/>
        <v>35</v>
      </c>
      <c r="M1117" s="28">
        <f t="shared" si="209"/>
        <v>0</v>
      </c>
      <c r="N1117" s="28">
        <f t="shared" si="209"/>
        <v>5.6360000000000001</v>
      </c>
      <c r="O1117" s="36"/>
      <c r="P1117" s="36"/>
    </row>
    <row r="1118" spans="1:16" s="82" customFormat="1" ht="78.75" customHeight="1">
      <c r="A1118" s="58">
        <f>A1116+1</f>
        <v>1036</v>
      </c>
      <c r="B1118" s="58">
        <v>1</v>
      </c>
      <c r="C1118" s="80">
        <v>2134</v>
      </c>
      <c r="D1118" s="163" t="s">
        <v>1639</v>
      </c>
      <c r="E1118" s="157" t="s">
        <v>1441</v>
      </c>
      <c r="F1118" s="58" t="s">
        <v>1640</v>
      </c>
      <c r="G1118" s="81">
        <v>253.84700000000001</v>
      </c>
      <c r="H1118" s="81">
        <v>126.923</v>
      </c>
      <c r="I1118" s="81">
        <v>0</v>
      </c>
      <c r="J1118" s="81">
        <v>0</v>
      </c>
      <c r="K1118" s="81">
        <v>86.287999999999997</v>
      </c>
      <c r="L1118" s="81">
        <v>35</v>
      </c>
      <c r="M1118" s="81">
        <v>0</v>
      </c>
      <c r="N1118" s="81">
        <v>5.6360000000000001</v>
      </c>
      <c r="O1118" s="159">
        <f>(N1118+M1118+L1118)/G1118*100</f>
        <v>16.008067851895039</v>
      </c>
      <c r="P1118" s="160" t="e">
        <f>#REF!+#REF!</f>
        <v>#REF!</v>
      </c>
    </row>
    <row r="1119" spans="1:16" s="19" customFormat="1" ht="20.25">
      <c r="A1119" s="27"/>
      <c r="B1119" s="27">
        <v>7</v>
      </c>
      <c r="C1119" s="17"/>
      <c r="D1119" s="20" t="s">
        <v>41</v>
      </c>
      <c r="E1119" s="89"/>
      <c r="F1119" s="18"/>
      <c r="G1119" s="28">
        <f>SUM(G1120:G1126)</f>
        <v>1219.001</v>
      </c>
      <c r="H1119" s="28">
        <f t="shared" ref="H1119:N1119" si="210">SUM(H1120:H1126)</f>
        <v>608.49599999999998</v>
      </c>
      <c r="I1119" s="28">
        <f t="shared" si="210"/>
        <v>0</v>
      </c>
      <c r="J1119" s="28">
        <f t="shared" si="210"/>
        <v>0</v>
      </c>
      <c r="K1119" s="28">
        <f t="shared" si="210"/>
        <v>362.84200000000004</v>
      </c>
      <c r="L1119" s="28">
        <f t="shared" si="210"/>
        <v>119.10000000000001</v>
      </c>
      <c r="M1119" s="28">
        <f t="shared" si="210"/>
        <v>74</v>
      </c>
      <c r="N1119" s="28">
        <f t="shared" si="210"/>
        <v>54.563000000000002</v>
      </c>
      <c r="O1119" s="36"/>
      <c r="P1119" s="36"/>
    </row>
    <row r="1120" spans="1:16" s="82" customFormat="1" ht="56.25">
      <c r="A1120" s="58">
        <f>A1118+1</f>
        <v>1037</v>
      </c>
      <c r="B1120" s="58">
        <v>1</v>
      </c>
      <c r="C1120" s="80">
        <v>1477</v>
      </c>
      <c r="D1120" s="163" t="s">
        <v>742</v>
      </c>
      <c r="E1120" s="157" t="s">
        <v>616</v>
      </c>
      <c r="F1120" s="58" t="s">
        <v>743</v>
      </c>
      <c r="G1120" s="81">
        <v>225.62899999999999</v>
      </c>
      <c r="H1120" s="81">
        <v>112.79600000000001</v>
      </c>
      <c r="I1120" s="81">
        <v>0</v>
      </c>
      <c r="J1120" s="81">
        <v>0</v>
      </c>
      <c r="K1120" s="81">
        <v>65.433000000000007</v>
      </c>
      <c r="L1120" s="81">
        <v>25</v>
      </c>
      <c r="M1120" s="81">
        <v>22.4</v>
      </c>
      <c r="N1120" s="81">
        <v>0</v>
      </c>
      <c r="O1120" s="159">
        <f>(L1120+M1120+N1120)/G1120*100</f>
        <v>21.007937809412798</v>
      </c>
      <c r="P1120" s="160" t="e">
        <f>#REF!+#REF!</f>
        <v>#REF!</v>
      </c>
    </row>
    <row r="1121" spans="1:16" s="82" customFormat="1" ht="37.5">
      <c r="A1121" s="58">
        <f t="shared" ref="A1121:A1126" si="211">A1120+1</f>
        <v>1038</v>
      </c>
      <c r="B1121" s="58">
        <v>2</v>
      </c>
      <c r="C1121" s="80">
        <v>1386</v>
      </c>
      <c r="D1121" s="163" t="s">
        <v>1079</v>
      </c>
      <c r="E1121" s="157" t="s">
        <v>876</v>
      </c>
      <c r="F1121" s="58" t="s">
        <v>1080</v>
      </c>
      <c r="G1121" s="81">
        <v>134.16200000000001</v>
      </c>
      <c r="H1121" s="81">
        <v>67</v>
      </c>
      <c r="I1121" s="81">
        <v>0</v>
      </c>
      <c r="J1121" s="81">
        <v>0</v>
      </c>
      <c r="K1121" s="81">
        <v>40.133000000000003</v>
      </c>
      <c r="L1121" s="81">
        <v>20</v>
      </c>
      <c r="M1121" s="81">
        <v>3.35</v>
      </c>
      <c r="N1121" s="81">
        <v>3.6789999999999998</v>
      </c>
      <c r="O1121" s="159">
        <v>20.146539258508369</v>
      </c>
      <c r="P1121" s="160">
        <v>28.5</v>
      </c>
    </row>
    <row r="1122" spans="1:16" s="82" customFormat="1" ht="56.25">
      <c r="A1122" s="58">
        <f t="shared" si="211"/>
        <v>1039</v>
      </c>
      <c r="B1122" s="58">
        <f>B1121+1</f>
        <v>3</v>
      </c>
      <c r="C1122" s="80">
        <v>1394</v>
      </c>
      <c r="D1122" s="163" t="s">
        <v>1078</v>
      </c>
      <c r="E1122" s="157" t="s">
        <v>876</v>
      </c>
      <c r="F1122" s="58" t="s">
        <v>743</v>
      </c>
      <c r="G1122" s="81">
        <v>299.65699999999998</v>
      </c>
      <c r="H1122" s="81">
        <v>149</v>
      </c>
      <c r="I1122" s="81">
        <v>0</v>
      </c>
      <c r="J1122" s="81">
        <v>0</v>
      </c>
      <c r="K1122" s="81">
        <v>90.534000000000006</v>
      </c>
      <c r="L1122" s="81">
        <v>25</v>
      </c>
      <c r="M1122" s="81">
        <v>22</v>
      </c>
      <c r="N1122" s="81">
        <v>13.122999999999999</v>
      </c>
      <c r="O1122" s="159">
        <v>20.063939771138333</v>
      </c>
      <c r="P1122" s="160">
        <v>29.833333333333332</v>
      </c>
    </row>
    <row r="1123" spans="1:16" s="82" customFormat="1" ht="56.25">
      <c r="A1123" s="58">
        <f t="shared" si="211"/>
        <v>1040</v>
      </c>
      <c r="B1123" s="58">
        <f>B1122+1</f>
        <v>4</v>
      </c>
      <c r="C1123" s="80">
        <v>1422</v>
      </c>
      <c r="D1123" s="163" t="s">
        <v>1418</v>
      </c>
      <c r="E1123" s="157" t="s">
        <v>1100</v>
      </c>
      <c r="F1123" s="58" t="s">
        <v>743</v>
      </c>
      <c r="G1123" s="81">
        <v>245.833</v>
      </c>
      <c r="H1123" s="81">
        <v>122.9</v>
      </c>
      <c r="I1123" s="81">
        <v>0</v>
      </c>
      <c r="J1123" s="81">
        <v>0</v>
      </c>
      <c r="K1123" s="81">
        <v>73.322000000000003</v>
      </c>
      <c r="L1123" s="81">
        <v>17</v>
      </c>
      <c r="M1123" s="81">
        <v>22.85</v>
      </c>
      <c r="N1123" s="81">
        <v>9.7609999999999992</v>
      </c>
      <c r="O1123" s="159">
        <v>20.180773126472037</v>
      </c>
      <c r="P1123" s="160">
        <v>31.166666666666668</v>
      </c>
    </row>
    <row r="1124" spans="1:16" s="82" customFormat="1" ht="56.25">
      <c r="A1124" s="58">
        <f t="shared" si="211"/>
        <v>1041</v>
      </c>
      <c r="B1124" s="58">
        <f>B1123+1</f>
        <v>5</v>
      </c>
      <c r="C1124" s="80">
        <v>1426</v>
      </c>
      <c r="D1124" s="163" t="s">
        <v>1419</v>
      </c>
      <c r="E1124" s="157" t="s">
        <v>1100</v>
      </c>
      <c r="F1124" s="58" t="s">
        <v>743</v>
      </c>
      <c r="G1124" s="81">
        <v>170</v>
      </c>
      <c r="H1124" s="81">
        <v>85</v>
      </c>
      <c r="I1124" s="81">
        <v>0</v>
      </c>
      <c r="J1124" s="81">
        <v>0</v>
      </c>
      <c r="K1124" s="81">
        <v>50.5</v>
      </c>
      <c r="L1124" s="81">
        <v>17.5</v>
      </c>
      <c r="M1124" s="81">
        <v>0</v>
      </c>
      <c r="N1124" s="81">
        <v>17</v>
      </c>
      <c r="O1124" s="159">
        <v>20.294117647058822</v>
      </c>
      <c r="P1124" s="160">
        <v>29.833333333333332</v>
      </c>
    </row>
    <row r="1125" spans="1:16" s="82" customFormat="1" ht="78.75" customHeight="1">
      <c r="A1125" s="58">
        <f t="shared" si="211"/>
        <v>1042</v>
      </c>
      <c r="B1125" s="58">
        <f>B1124+1</f>
        <v>6</v>
      </c>
      <c r="C1125" s="80">
        <v>1430</v>
      </c>
      <c r="D1125" s="163" t="s">
        <v>1420</v>
      </c>
      <c r="E1125" s="157" t="s">
        <v>1100</v>
      </c>
      <c r="F1125" s="58" t="s">
        <v>1080</v>
      </c>
      <c r="G1125" s="81">
        <v>110</v>
      </c>
      <c r="H1125" s="81">
        <v>55</v>
      </c>
      <c r="I1125" s="81">
        <v>0</v>
      </c>
      <c r="J1125" s="81">
        <v>0</v>
      </c>
      <c r="K1125" s="81">
        <v>32.799999999999997</v>
      </c>
      <c r="L1125" s="81">
        <v>11.2</v>
      </c>
      <c r="M1125" s="81">
        <v>0</v>
      </c>
      <c r="N1125" s="81">
        <v>11</v>
      </c>
      <c r="O1125" s="159">
        <v>20.18181818181818</v>
      </c>
      <c r="P1125" s="160">
        <v>29.833333333333332</v>
      </c>
    </row>
    <row r="1126" spans="1:16" s="82" customFormat="1" ht="78.75" customHeight="1">
      <c r="A1126" s="58">
        <f t="shared" si="211"/>
        <v>1043</v>
      </c>
      <c r="B1126" s="58">
        <f>B1125+1</f>
        <v>7</v>
      </c>
      <c r="C1126" s="80">
        <v>1537</v>
      </c>
      <c r="D1126" s="163" t="s">
        <v>1421</v>
      </c>
      <c r="E1126" s="157" t="s">
        <v>1100</v>
      </c>
      <c r="F1126" s="58" t="s">
        <v>743</v>
      </c>
      <c r="G1126" s="81">
        <v>33.72</v>
      </c>
      <c r="H1126" s="81">
        <v>16.8</v>
      </c>
      <c r="I1126" s="81">
        <v>0</v>
      </c>
      <c r="J1126" s="81">
        <v>0</v>
      </c>
      <c r="K1126" s="81">
        <v>10.119999999999999</v>
      </c>
      <c r="L1126" s="81">
        <v>3.4</v>
      </c>
      <c r="M1126" s="81">
        <v>3.4</v>
      </c>
      <c r="N1126" s="81">
        <v>0</v>
      </c>
      <c r="O1126" s="159">
        <v>20.166073546856463</v>
      </c>
      <c r="P1126" s="160">
        <v>33.166666666666671</v>
      </c>
    </row>
    <row r="1127" spans="1:16" s="19" customFormat="1" ht="20.25">
      <c r="A1127" s="65"/>
      <c r="B1127" s="67">
        <v>6</v>
      </c>
      <c r="C1127" s="17"/>
      <c r="D1127" s="20" t="s">
        <v>42</v>
      </c>
      <c r="E1127" s="89"/>
      <c r="F1127" s="18"/>
      <c r="G1127" s="28">
        <f>SUM(G1128:G1133)</f>
        <v>1517.221</v>
      </c>
      <c r="H1127" s="28">
        <f t="shared" ref="H1127:N1127" si="212">SUM(H1128:H1133)</f>
        <v>609.49800000000005</v>
      </c>
      <c r="I1127" s="28">
        <f t="shared" si="212"/>
        <v>0</v>
      </c>
      <c r="J1127" s="28">
        <f t="shared" si="212"/>
        <v>0</v>
      </c>
      <c r="K1127" s="28">
        <f t="shared" si="212"/>
        <v>601.44899999999996</v>
      </c>
      <c r="L1127" s="28">
        <f t="shared" si="212"/>
        <v>145.881</v>
      </c>
      <c r="M1127" s="28">
        <f t="shared" si="212"/>
        <v>134.05699999999999</v>
      </c>
      <c r="N1127" s="28">
        <f t="shared" si="212"/>
        <v>26.336000000000002</v>
      </c>
      <c r="O1127" s="36"/>
      <c r="P1127" s="36"/>
    </row>
    <row r="1128" spans="1:16" s="82" customFormat="1" ht="45" customHeight="1">
      <c r="A1128" s="58">
        <f>A1126+1</f>
        <v>1044</v>
      </c>
      <c r="B1128" s="58">
        <v>1</v>
      </c>
      <c r="C1128" s="80">
        <v>1789</v>
      </c>
      <c r="D1128" s="163" t="s">
        <v>547</v>
      </c>
      <c r="E1128" s="157" t="s">
        <v>44</v>
      </c>
      <c r="F1128" s="58" t="s">
        <v>548</v>
      </c>
      <c r="G1128" s="81">
        <v>26.1</v>
      </c>
      <c r="H1128" s="81">
        <v>13.05</v>
      </c>
      <c r="I1128" s="81">
        <v>0</v>
      </c>
      <c r="J1128" s="81">
        <v>0</v>
      </c>
      <c r="K1128" s="81">
        <v>5</v>
      </c>
      <c r="L1128" s="81">
        <v>5</v>
      </c>
      <c r="M1128" s="81">
        <v>3.05</v>
      </c>
      <c r="N1128" s="81">
        <v>0</v>
      </c>
      <c r="O1128" s="159">
        <v>30.842911877394634</v>
      </c>
      <c r="P1128" s="160">
        <v>32.666666666666671</v>
      </c>
    </row>
    <row r="1129" spans="1:16" s="82" customFormat="1" ht="61.5" customHeight="1">
      <c r="A1129" s="58">
        <f t="shared" ref="A1129:B1133" si="213">A1128+1</f>
        <v>1045</v>
      </c>
      <c r="B1129" s="58">
        <f t="shared" si="213"/>
        <v>2</v>
      </c>
      <c r="C1129" s="80">
        <v>952</v>
      </c>
      <c r="D1129" s="163" t="s">
        <v>549</v>
      </c>
      <c r="E1129" s="157" t="s">
        <v>44</v>
      </c>
      <c r="F1129" s="58" t="s">
        <v>201</v>
      </c>
      <c r="G1129" s="81">
        <v>299.36700000000002</v>
      </c>
      <c r="H1129" s="81">
        <v>119.747</v>
      </c>
      <c r="I1129" s="81">
        <v>0</v>
      </c>
      <c r="J1129" s="81">
        <v>0</v>
      </c>
      <c r="K1129" s="81">
        <v>119.747</v>
      </c>
      <c r="L1129" s="81">
        <v>21.71</v>
      </c>
      <c r="M1129" s="81">
        <v>29.937000000000001</v>
      </c>
      <c r="N1129" s="81">
        <v>8.2260000000000009</v>
      </c>
      <c r="O1129" s="159">
        <v>19.999866384738464</v>
      </c>
      <c r="P1129" s="160">
        <v>31</v>
      </c>
    </row>
    <row r="1130" spans="1:16" s="82" customFormat="1" ht="79.5" customHeight="1">
      <c r="A1130" s="58">
        <f t="shared" si="213"/>
        <v>1046</v>
      </c>
      <c r="B1130" s="58">
        <f t="shared" si="213"/>
        <v>3</v>
      </c>
      <c r="C1130" s="80">
        <v>767</v>
      </c>
      <c r="D1130" s="163" t="s">
        <v>865</v>
      </c>
      <c r="E1130" s="157" t="s">
        <v>764</v>
      </c>
      <c r="F1130" s="58" t="s">
        <v>201</v>
      </c>
      <c r="G1130" s="81">
        <v>295.22500000000002</v>
      </c>
      <c r="H1130" s="81">
        <v>118.09</v>
      </c>
      <c r="I1130" s="81">
        <v>0</v>
      </c>
      <c r="J1130" s="81">
        <v>0</v>
      </c>
      <c r="K1130" s="81">
        <v>118.09</v>
      </c>
      <c r="L1130" s="81">
        <v>29.518000000000001</v>
      </c>
      <c r="M1130" s="81">
        <v>21.492000000000001</v>
      </c>
      <c r="N1130" s="81">
        <v>8.0350000000000001</v>
      </c>
      <c r="O1130" s="159">
        <f>(N1130+M1130+L1130)/G1130*100</f>
        <v>20</v>
      </c>
      <c r="P1130" s="160" t="e">
        <f>#REF!+#REF!</f>
        <v>#REF!</v>
      </c>
    </row>
    <row r="1131" spans="1:16" s="82" customFormat="1" ht="37.5">
      <c r="A1131" s="58">
        <f t="shared" si="213"/>
        <v>1047</v>
      </c>
      <c r="B1131" s="58">
        <f t="shared" si="213"/>
        <v>4</v>
      </c>
      <c r="C1131" s="80">
        <v>778</v>
      </c>
      <c r="D1131" s="163" t="s">
        <v>1081</v>
      </c>
      <c r="E1131" s="157" t="s">
        <v>876</v>
      </c>
      <c r="F1131" s="58" t="s">
        <v>1082</v>
      </c>
      <c r="G1131" s="81">
        <v>299.79399999999998</v>
      </c>
      <c r="H1131" s="81">
        <v>119.91800000000001</v>
      </c>
      <c r="I1131" s="81">
        <v>0</v>
      </c>
      <c r="J1131" s="81">
        <v>0</v>
      </c>
      <c r="K1131" s="81">
        <v>119.91800000000001</v>
      </c>
      <c r="L1131" s="81">
        <v>29.978999999999999</v>
      </c>
      <c r="M1131" s="81">
        <v>19.904</v>
      </c>
      <c r="N1131" s="81">
        <v>10.074999999999999</v>
      </c>
      <c r="O1131" s="159">
        <f>(N1131+M1131+L1131)/G1131*100</f>
        <v>19.9997331500964</v>
      </c>
      <c r="P1131" s="160" t="e">
        <f>#REF!+#REF!</f>
        <v>#REF!</v>
      </c>
    </row>
    <row r="1132" spans="1:16" s="82" customFormat="1" ht="78.75" customHeight="1">
      <c r="A1132" s="58">
        <f t="shared" si="213"/>
        <v>1048</v>
      </c>
      <c r="B1132" s="58">
        <f t="shared" si="213"/>
        <v>5</v>
      </c>
      <c r="C1132" s="80">
        <v>1911</v>
      </c>
      <c r="D1132" s="163" t="s">
        <v>1626</v>
      </c>
      <c r="E1132" s="157" t="s">
        <v>1441</v>
      </c>
      <c r="F1132" s="58" t="s">
        <v>201</v>
      </c>
      <c r="G1132" s="81">
        <v>298.65699999999998</v>
      </c>
      <c r="H1132" s="81">
        <v>119.462</v>
      </c>
      <c r="I1132" s="81">
        <v>0</v>
      </c>
      <c r="J1132" s="81">
        <v>0</v>
      </c>
      <c r="K1132" s="81">
        <v>119.46299999999999</v>
      </c>
      <c r="L1132" s="81">
        <v>29.866</v>
      </c>
      <c r="M1132" s="81">
        <v>29.866</v>
      </c>
      <c r="N1132" s="81">
        <v>0</v>
      </c>
      <c r="O1132" s="159">
        <f>(N1132+M1132+L1132)/G1132*100</f>
        <v>20.000200899359466</v>
      </c>
      <c r="P1132" s="160" t="e">
        <f>#REF!+#REF!</f>
        <v>#REF!</v>
      </c>
    </row>
    <row r="1133" spans="1:16" s="82" customFormat="1" ht="78.75" customHeight="1">
      <c r="A1133" s="58">
        <f t="shared" si="213"/>
        <v>1049</v>
      </c>
      <c r="B1133" s="58">
        <f t="shared" si="213"/>
        <v>6</v>
      </c>
      <c r="C1133" s="80">
        <v>1932</v>
      </c>
      <c r="D1133" s="163" t="s">
        <v>1627</v>
      </c>
      <c r="E1133" s="157" t="s">
        <v>1441</v>
      </c>
      <c r="F1133" s="58" t="s">
        <v>1628</v>
      </c>
      <c r="G1133" s="81">
        <v>298.07799999999997</v>
      </c>
      <c r="H1133" s="81">
        <v>119.23099999999999</v>
      </c>
      <c r="I1133" s="81">
        <v>0</v>
      </c>
      <c r="J1133" s="81">
        <v>0</v>
      </c>
      <c r="K1133" s="81">
        <v>119.23099999999999</v>
      </c>
      <c r="L1133" s="81">
        <v>29.808</v>
      </c>
      <c r="M1133" s="81">
        <v>29.808</v>
      </c>
      <c r="N1133" s="81">
        <v>0</v>
      </c>
      <c r="O1133" s="159">
        <f>(N1133+M1133+L1133)/G1133*100</f>
        <v>20.000134193063563</v>
      </c>
      <c r="P1133" s="160" t="e">
        <f>#REF!+#REF!</f>
        <v>#REF!</v>
      </c>
    </row>
    <row r="1134" spans="1:16" s="11" customFormat="1" ht="20.25">
      <c r="A1134" s="10"/>
      <c r="B1134" s="13">
        <f>B1135+B1167</f>
        <v>43</v>
      </c>
      <c r="C1134" s="5"/>
      <c r="D1134" s="9" t="s">
        <v>25</v>
      </c>
      <c r="E1134" s="87"/>
      <c r="F1134" s="5"/>
      <c r="G1134" s="12">
        <f t="shared" ref="G1134:N1134" si="214">G1135+G1167</f>
        <v>7446.1799999999994</v>
      </c>
      <c r="H1134" s="12">
        <f t="shared" si="214"/>
        <v>3501.3690000000001</v>
      </c>
      <c r="I1134" s="12">
        <f t="shared" si="214"/>
        <v>1390.0169999999998</v>
      </c>
      <c r="J1134" s="12">
        <f t="shared" si="214"/>
        <v>242.40399999999997</v>
      </c>
      <c r="K1134" s="12">
        <f t="shared" si="214"/>
        <v>574.24400000000014</v>
      </c>
      <c r="L1134" s="12">
        <f t="shared" si="214"/>
        <v>754.84199999999998</v>
      </c>
      <c r="M1134" s="12">
        <f t="shared" si="214"/>
        <v>516.66300000000001</v>
      </c>
      <c r="N1134" s="12">
        <f t="shared" si="214"/>
        <v>466.64099999999996</v>
      </c>
      <c r="O1134" s="37"/>
      <c r="P1134" s="37"/>
    </row>
    <row r="1135" spans="1:16" s="26" customFormat="1" ht="20.25">
      <c r="A1135" s="21"/>
      <c r="B1135" s="22">
        <v>31</v>
      </c>
      <c r="C1135" s="23"/>
      <c r="D1135" s="24" t="s">
        <v>80</v>
      </c>
      <c r="E1135" s="88"/>
      <c r="F1135" s="23"/>
      <c r="G1135" s="30">
        <f>SUM(G1136:G1166)</f>
        <v>5566.9239999999991</v>
      </c>
      <c r="H1135" s="30">
        <f t="shared" ref="H1135:N1135" si="215">SUM(H1136:H1166)</f>
        <v>2594.3420000000001</v>
      </c>
      <c r="I1135" s="30">
        <f t="shared" si="215"/>
        <v>1390.0169999999998</v>
      </c>
      <c r="J1135" s="30">
        <f t="shared" si="215"/>
        <v>242.40399999999997</v>
      </c>
      <c r="K1135" s="30">
        <f t="shared" si="215"/>
        <v>0</v>
      </c>
      <c r="L1135" s="30">
        <f t="shared" si="215"/>
        <v>447.85500000000002</v>
      </c>
      <c r="M1135" s="30">
        <f t="shared" si="215"/>
        <v>516.66300000000001</v>
      </c>
      <c r="N1135" s="30">
        <f t="shared" si="215"/>
        <v>375.64299999999997</v>
      </c>
      <c r="O1135" s="38"/>
      <c r="P1135" s="38"/>
    </row>
    <row r="1136" spans="1:16" s="82" customFormat="1" ht="103.5" customHeight="1">
      <c r="A1136" s="58">
        <f>A1133+1</f>
        <v>1050</v>
      </c>
      <c r="B1136" s="58">
        <v>1</v>
      </c>
      <c r="C1136" s="80">
        <v>319</v>
      </c>
      <c r="D1136" s="163" t="s">
        <v>554</v>
      </c>
      <c r="E1136" s="157" t="s">
        <v>44</v>
      </c>
      <c r="F1136" s="58" t="s">
        <v>226</v>
      </c>
      <c r="G1136" s="81">
        <v>21.3</v>
      </c>
      <c r="H1136" s="81">
        <v>10</v>
      </c>
      <c r="I1136" s="81">
        <v>5.8</v>
      </c>
      <c r="J1136" s="81">
        <v>0</v>
      </c>
      <c r="K1136" s="81">
        <v>0</v>
      </c>
      <c r="L1136" s="81">
        <v>3</v>
      </c>
      <c r="M1136" s="81">
        <v>2.5</v>
      </c>
      <c r="N1136" s="81">
        <v>0</v>
      </c>
      <c r="O1136" s="159">
        <v>25.821596244131456</v>
      </c>
      <c r="P1136" s="160">
        <v>30</v>
      </c>
    </row>
    <row r="1137" spans="1:16" s="82" customFormat="1" ht="101.25" customHeight="1">
      <c r="A1137" s="58">
        <f>A1136+1</f>
        <v>1051</v>
      </c>
      <c r="B1137" s="58">
        <f>B1136+1</f>
        <v>2</v>
      </c>
      <c r="C1137" s="80">
        <v>343</v>
      </c>
      <c r="D1137" s="163" t="s">
        <v>559</v>
      </c>
      <c r="E1137" s="157" t="s">
        <v>44</v>
      </c>
      <c r="F1137" s="58" t="s">
        <v>207</v>
      </c>
      <c r="G1137" s="81">
        <v>231.45599999999999</v>
      </c>
      <c r="H1137" s="81">
        <v>115</v>
      </c>
      <c r="I1137" s="81">
        <v>63.765999999999998</v>
      </c>
      <c r="J1137" s="81">
        <v>0</v>
      </c>
      <c r="K1137" s="81">
        <v>0</v>
      </c>
      <c r="L1137" s="81">
        <v>0</v>
      </c>
      <c r="M1137" s="81">
        <v>35</v>
      </c>
      <c r="N1137" s="81">
        <v>17.690000000000001</v>
      </c>
      <c r="O1137" s="159">
        <v>22.76458592561869</v>
      </c>
      <c r="P1137" s="160">
        <v>29</v>
      </c>
    </row>
    <row r="1138" spans="1:16" s="82" customFormat="1" ht="79.5" customHeight="1">
      <c r="A1138" s="58">
        <f>A1137+1</f>
        <v>1052</v>
      </c>
      <c r="B1138" s="58">
        <f>B1137+1</f>
        <v>3</v>
      </c>
      <c r="C1138" s="80">
        <v>363</v>
      </c>
      <c r="D1138" s="163" t="s">
        <v>555</v>
      </c>
      <c r="E1138" s="157" t="s">
        <v>44</v>
      </c>
      <c r="F1138" s="58" t="s">
        <v>204</v>
      </c>
      <c r="G1138" s="81">
        <v>219.947</v>
      </c>
      <c r="H1138" s="81">
        <v>109</v>
      </c>
      <c r="I1138" s="81">
        <v>63.491</v>
      </c>
      <c r="J1138" s="81">
        <v>0</v>
      </c>
      <c r="K1138" s="81">
        <v>0</v>
      </c>
      <c r="L1138" s="81">
        <v>15</v>
      </c>
      <c r="M1138" s="81">
        <v>20.7</v>
      </c>
      <c r="N1138" s="81">
        <v>11.756</v>
      </c>
      <c r="O1138" s="159">
        <v>21.576106971224888</v>
      </c>
      <c r="P1138" s="160">
        <v>29.666666666666668</v>
      </c>
    </row>
    <row r="1139" spans="1:16" s="82" customFormat="1" ht="56.25">
      <c r="A1139" s="58">
        <f t="shared" ref="A1139:A1166" si="216">A1138+1</f>
        <v>1053</v>
      </c>
      <c r="B1139" s="58">
        <f t="shared" ref="B1139:B1160" si="217">B1138+1</f>
        <v>4</v>
      </c>
      <c r="C1139" s="80">
        <v>409</v>
      </c>
      <c r="D1139" s="163" t="s">
        <v>556</v>
      </c>
      <c r="E1139" s="157" t="s">
        <v>44</v>
      </c>
      <c r="F1139" s="58" t="s">
        <v>203</v>
      </c>
      <c r="G1139" s="81">
        <v>399.41199999999998</v>
      </c>
      <c r="H1139" s="81">
        <v>199</v>
      </c>
      <c r="I1139" s="81">
        <v>64.108000000000004</v>
      </c>
      <c r="J1139" s="81">
        <v>40</v>
      </c>
      <c r="K1139" s="81">
        <v>0</v>
      </c>
      <c r="L1139" s="81">
        <v>30</v>
      </c>
      <c r="M1139" s="81">
        <v>20</v>
      </c>
      <c r="N1139" s="81">
        <v>46.304000000000002</v>
      </c>
      <c r="O1139" s="159">
        <v>24.111443822418956</v>
      </c>
      <c r="P1139" s="160">
        <v>29.666666666666668</v>
      </c>
    </row>
    <row r="1140" spans="1:16" s="82" customFormat="1" ht="66" customHeight="1">
      <c r="A1140" s="58">
        <f t="shared" si="216"/>
        <v>1054</v>
      </c>
      <c r="B1140" s="58">
        <f t="shared" si="217"/>
        <v>5</v>
      </c>
      <c r="C1140" s="80">
        <v>518</v>
      </c>
      <c r="D1140" s="163" t="s">
        <v>550</v>
      </c>
      <c r="E1140" s="157" t="s">
        <v>44</v>
      </c>
      <c r="F1140" s="58" t="s">
        <v>206</v>
      </c>
      <c r="G1140" s="81">
        <v>358.25200000000001</v>
      </c>
      <c r="H1140" s="81">
        <v>178</v>
      </c>
      <c r="I1140" s="81">
        <v>79.438000000000002</v>
      </c>
      <c r="J1140" s="81">
        <v>0</v>
      </c>
      <c r="K1140" s="81">
        <v>0</v>
      </c>
      <c r="L1140" s="81">
        <v>50</v>
      </c>
      <c r="M1140" s="81">
        <v>24</v>
      </c>
      <c r="N1140" s="81">
        <v>26.814</v>
      </c>
      <c r="O1140" s="159">
        <v>28.140526780031934</v>
      </c>
      <c r="P1140" s="160">
        <v>30.333333333333332</v>
      </c>
    </row>
    <row r="1141" spans="1:16" s="82" customFormat="1" ht="45" customHeight="1">
      <c r="A1141" s="58">
        <f t="shared" si="216"/>
        <v>1055</v>
      </c>
      <c r="B1141" s="58">
        <f t="shared" si="217"/>
        <v>6</v>
      </c>
      <c r="C1141" s="80">
        <v>520</v>
      </c>
      <c r="D1141" s="163" t="s">
        <v>560</v>
      </c>
      <c r="E1141" s="157" t="s">
        <v>44</v>
      </c>
      <c r="F1141" s="58" t="s">
        <v>206</v>
      </c>
      <c r="G1141" s="81">
        <v>295.73599999999999</v>
      </c>
      <c r="H1141" s="81">
        <v>147.86799999999999</v>
      </c>
      <c r="I1141" s="81">
        <v>67.867999999999995</v>
      </c>
      <c r="J1141" s="81">
        <v>0</v>
      </c>
      <c r="K1141" s="81">
        <v>0</v>
      </c>
      <c r="L1141" s="81">
        <v>55</v>
      </c>
      <c r="M1141" s="81">
        <v>25</v>
      </c>
      <c r="N1141" s="81">
        <v>0</v>
      </c>
      <c r="O1141" s="159">
        <v>27.051153731706655</v>
      </c>
      <c r="P1141" s="160">
        <v>29</v>
      </c>
    </row>
    <row r="1142" spans="1:16" s="82" customFormat="1" ht="56.25">
      <c r="A1142" s="58">
        <f t="shared" si="216"/>
        <v>1056</v>
      </c>
      <c r="B1142" s="58">
        <f t="shared" si="217"/>
        <v>7</v>
      </c>
      <c r="C1142" s="80">
        <v>585</v>
      </c>
      <c r="D1142" s="163" t="s">
        <v>561</v>
      </c>
      <c r="E1142" s="157" t="s">
        <v>44</v>
      </c>
      <c r="F1142" s="58" t="s">
        <v>81</v>
      </c>
      <c r="G1142" s="81">
        <v>75</v>
      </c>
      <c r="H1142" s="81">
        <v>37</v>
      </c>
      <c r="I1142" s="81">
        <v>19</v>
      </c>
      <c r="J1142" s="81">
        <v>0</v>
      </c>
      <c r="K1142" s="81">
        <v>0</v>
      </c>
      <c r="L1142" s="81">
        <v>0</v>
      </c>
      <c r="M1142" s="81">
        <v>19</v>
      </c>
      <c r="N1142" s="81">
        <v>0</v>
      </c>
      <c r="O1142" s="159">
        <v>25.333333333333336</v>
      </c>
      <c r="P1142" s="160">
        <v>29</v>
      </c>
    </row>
    <row r="1143" spans="1:16" s="82" customFormat="1" ht="37.5">
      <c r="A1143" s="58">
        <f t="shared" si="216"/>
        <v>1057</v>
      </c>
      <c r="B1143" s="58">
        <f t="shared" si="217"/>
        <v>8</v>
      </c>
      <c r="C1143" s="80">
        <v>628</v>
      </c>
      <c r="D1143" s="163" t="s">
        <v>558</v>
      </c>
      <c r="E1143" s="157" t="s">
        <v>44</v>
      </c>
      <c r="F1143" s="58" t="s">
        <v>208</v>
      </c>
      <c r="G1143" s="81">
        <v>149.90199999999999</v>
      </c>
      <c r="H1143" s="81">
        <v>74</v>
      </c>
      <c r="I1143" s="81">
        <v>36.402000000000001</v>
      </c>
      <c r="J1143" s="81">
        <v>0</v>
      </c>
      <c r="K1143" s="81">
        <v>0</v>
      </c>
      <c r="L1143" s="81">
        <v>2</v>
      </c>
      <c r="M1143" s="81">
        <v>22.295000000000002</v>
      </c>
      <c r="N1143" s="81">
        <v>15.205</v>
      </c>
      <c r="O1143" s="159">
        <v>26.35054902536324</v>
      </c>
      <c r="P1143" s="160">
        <v>29.333333333333332</v>
      </c>
    </row>
    <row r="1144" spans="1:16" s="82" customFormat="1" ht="56.25">
      <c r="A1144" s="58">
        <f t="shared" si="216"/>
        <v>1058</v>
      </c>
      <c r="B1144" s="58">
        <f t="shared" si="217"/>
        <v>9</v>
      </c>
      <c r="C1144" s="80">
        <v>842</v>
      </c>
      <c r="D1144" s="163" t="s">
        <v>551</v>
      </c>
      <c r="E1144" s="157" t="s">
        <v>44</v>
      </c>
      <c r="F1144" s="58" t="s">
        <v>210</v>
      </c>
      <c r="G1144" s="81">
        <v>29.452000000000002</v>
      </c>
      <c r="H1144" s="81">
        <v>14.5</v>
      </c>
      <c r="I1144" s="81">
        <v>6.952</v>
      </c>
      <c r="J1144" s="81">
        <v>0</v>
      </c>
      <c r="K1144" s="81">
        <v>0</v>
      </c>
      <c r="L1144" s="81">
        <v>0</v>
      </c>
      <c r="M1144" s="81">
        <v>8</v>
      </c>
      <c r="N1144" s="81">
        <v>0</v>
      </c>
      <c r="O1144" s="159">
        <v>27.162841233192992</v>
      </c>
      <c r="P1144" s="160">
        <v>30.333333333333332</v>
      </c>
    </row>
    <row r="1145" spans="1:16" s="82" customFormat="1" ht="56.25">
      <c r="A1145" s="58">
        <f t="shared" si="216"/>
        <v>1059</v>
      </c>
      <c r="B1145" s="58">
        <f t="shared" si="217"/>
        <v>10</v>
      </c>
      <c r="C1145" s="80">
        <v>943</v>
      </c>
      <c r="D1145" s="163" t="s">
        <v>562</v>
      </c>
      <c r="E1145" s="157" t="s">
        <v>44</v>
      </c>
      <c r="F1145" s="58" t="s">
        <v>205</v>
      </c>
      <c r="G1145" s="81">
        <v>249.87799999999999</v>
      </c>
      <c r="H1145" s="81">
        <v>120</v>
      </c>
      <c r="I1145" s="81">
        <v>65.97</v>
      </c>
      <c r="J1145" s="81">
        <v>0</v>
      </c>
      <c r="K1145" s="81">
        <v>0</v>
      </c>
      <c r="L1145" s="81">
        <v>15</v>
      </c>
      <c r="M1145" s="81">
        <v>20</v>
      </c>
      <c r="N1145" s="81">
        <v>28.908000000000001</v>
      </c>
      <c r="O1145" s="159">
        <v>25.575680932294965</v>
      </c>
      <c r="P1145" s="160">
        <v>29</v>
      </c>
    </row>
    <row r="1146" spans="1:16" s="82" customFormat="1" ht="56.25">
      <c r="A1146" s="58">
        <f t="shared" si="216"/>
        <v>1060</v>
      </c>
      <c r="B1146" s="58">
        <f t="shared" si="217"/>
        <v>11</v>
      </c>
      <c r="C1146" s="80">
        <v>1022</v>
      </c>
      <c r="D1146" s="163" t="s">
        <v>563</v>
      </c>
      <c r="E1146" s="157" t="s">
        <v>44</v>
      </c>
      <c r="F1146" s="58" t="s">
        <v>564</v>
      </c>
      <c r="G1146" s="81">
        <v>388.524</v>
      </c>
      <c r="H1146" s="81">
        <v>190</v>
      </c>
      <c r="I1146" s="81">
        <v>79.218999999999994</v>
      </c>
      <c r="J1146" s="81">
        <v>0</v>
      </c>
      <c r="K1146" s="81">
        <v>0</v>
      </c>
      <c r="L1146" s="81">
        <v>45</v>
      </c>
      <c r="M1146" s="81">
        <v>48.381999999999998</v>
      </c>
      <c r="N1146" s="81">
        <v>25.922999999999998</v>
      </c>
      <c r="O1146" s="159">
        <v>30.707240736736985</v>
      </c>
      <c r="P1146" s="160">
        <v>29</v>
      </c>
    </row>
    <row r="1147" spans="1:16" s="82" customFormat="1" ht="56.25">
      <c r="A1147" s="58">
        <f t="shared" si="216"/>
        <v>1061</v>
      </c>
      <c r="B1147" s="58">
        <f t="shared" si="217"/>
        <v>12</v>
      </c>
      <c r="C1147" s="80">
        <v>1148</v>
      </c>
      <c r="D1147" s="163" t="s">
        <v>557</v>
      </c>
      <c r="E1147" s="157" t="s">
        <v>44</v>
      </c>
      <c r="F1147" s="58" t="s">
        <v>209</v>
      </c>
      <c r="G1147" s="81">
        <v>29.452000000000002</v>
      </c>
      <c r="H1147" s="81">
        <v>14.726000000000001</v>
      </c>
      <c r="I1147" s="81">
        <v>6.726</v>
      </c>
      <c r="J1147" s="81">
        <v>0</v>
      </c>
      <c r="K1147" s="81">
        <v>0</v>
      </c>
      <c r="L1147" s="81">
        <v>0</v>
      </c>
      <c r="M1147" s="81">
        <v>8</v>
      </c>
      <c r="N1147" s="81">
        <v>0</v>
      </c>
      <c r="O1147" s="159">
        <v>27.162841233192992</v>
      </c>
      <c r="P1147" s="160">
        <v>29.666666666666668</v>
      </c>
    </row>
    <row r="1148" spans="1:16" s="82" customFormat="1" ht="79.5" customHeight="1">
      <c r="A1148" s="58">
        <f t="shared" si="216"/>
        <v>1062</v>
      </c>
      <c r="B1148" s="58">
        <f t="shared" si="217"/>
        <v>13</v>
      </c>
      <c r="C1148" s="80">
        <v>1199</v>
      </c>
      <c r="D1148" s="163" t="s">
        <v>552</v>
      </c>
      <c r="E1148" s="157" t="s">
        <v>44</v>
      </c>
      <c r="F1148" s="58" t="s">
        <v>553</v>
      </c>
      <c r="G1148" s="81">
        <v>20.079999999999998</v>
      </c>
      <c r="H1148" s="81">
        <v>9.5</v>
      </c>
      <c r="I1148" s="81">
        <v>5.58</v>
      </c>
      <c r="J1148" s="81">
        <v>0</v>
      </c>
      <c r="K1148" s="81">
        <v>0</v>
      </c>
      <c r="L1148" s="81">
        <v>0</v>
      </c>
      <c r="M1148" s="81">
        <v>5</v>
      </c>
      <c r="N1148" s="81">
        <v>0</v>
      </c>
      <c r="O1148" s="159">
        <v>24.900398406374507</v>
      </c>
      <c r="P1148" s="160">
        <v>30.333333333333332</v>
      </c>
    </row>
    <row r="1149" spans="1:16" s="82" customFormat="1" ht="60.75" customHeight="1">
      <c r="A1149" s="58">
        <f t="shared" si="216"/>
        <v>1063</v>
      </c>
      <c r="B1149" s="58">
        <f t="shared" si="217"/>
        <v>14</v>
      </c>
      <c r="C1149" s="80">
        <v>2225</v>
      </c>
      <c r="D1149" s="163" t="s">
        <v>565</v>
      </c>
      <c r="E1149" s="157" t="s">
        <v>44</v>
      </c>
      <c r="F1149" s="58" t="s">
        <v>202</v>
      </c>
      <c r="G1149" s="81">
        <v>147.83600000000001</v>
      </c>
      <c r="H1149" s="81">
        <v>73</v>
      </c>
      <c r="I1149" s="81">
        <v>33.049999999999997</v>
      </c>
      <c r="J1149" s="81">
        <v>0</v>
      </c>
      <c r="K1149" s="81">
        <v>0</v>
      </c>
      <c r="L1149" s="81">
        <v>0</v>
      </c>
      <c r="M1149" s="81">
        <v>21</v>
      </c>
      <c r="N1149" s="81">
        <v>20.786000000000001</v>
      </c>
      <c r="O1149" s="159">
        <v>28.265104575340239</v>
      </c>
      <c r="P1149" s="160">
        <v>29</v>
      </c>
    </row>
    <row r="1150" spans="1:16" s="82" customFormat="1" ht="60.75" customHeight="1">
      <c r="A1150" s="58">
        <f t="shared" si="216"/>
        <v>1064</v>
      </c>
      <c r="B1150" s="58">
        <f t="shared" si="217"/>
        <v>15</v>
      </c>
      <c r="C1150" s="58">
        <v>720</v>
      </c>
      <c r="D1150" s="59" t="s">
        <v>1729</v>
      </c>
      <c r="E1150" s="157" t="s">
        <v>44</v>
      </c>
      <c r="F1150" s="58" t="s">
        <v>746</v>
      </c>
      <c r="G1150" s="60">
        <v>295</v>
      </c>
      <c r="H1150" s="60">
        <v>147.5</v>
      </c>
      <c r="I1150" s="60">
        <v>100</v>
      </c>
      <c r="J1150" s="60">
        <v>0</v>
      </c>
      <c r="K1150" s="60">
        <v>0</v>
      </c>
      <c r="L1150" s="60">
        <v>18</v>
      </c>
      <c r="M1150" s="60">
        <v>22</v>
      </c>
      <c r="N1150" s="60">
        <v>7.5</v>
      </c>
      <c r="O1150" s="61">
        <f t="shared" ref="O1150" si="218">(L1150+M1150+N1150)/G1150*100</f>
        <v>16.101694915254235</v>
      </c>
      <c r="P1150" s="160">
        <v>25.332999999999998</v>
      </c>
    </row>
    <row r="1151" spans="1:16" s="82" customFormat="1" ht="60.75" customHeight="1">
      <c r="A1151" s="58">
        <f t="shared" si="216"/>
        <v>1065</v>
      </c>
      <c r="B1151" s="58">
        <f t="shared" si="217"/>
        <v>16</v>
      </c>
      <c r="C1151" s="80">
        <v>481</v>
      </c>
      <c r="D1151" s="163" t="s">
        <v>745</v>
      </c>
      <c r="E1151" s="157" t="s">
        <v>616</v>
      </c>
      <c r="F1151" s="58" t="s">
        <v>746</v>
      </c>
      <c r="G1151" s="81">
        <v>30.925999999999998</v>
      </c>
      <c r="H1151" s="81">
        <v>15.462999999999999</v>
      </c>
      <c r="I1151" s="81">
        <v>7.484</v>
      </c>
      <c r="J1151" s="81">
        <v>0</v>
      </c>
      <c r="K1151" s="81">
        <v>0</v>
      </c>
      <c r="L1151" s="81">
        <v>0</v>
      </c>
      <c r="M1151" s="81">
        <v>7.9790000000000001</v>
      </c>
      <c r="N1151" s="81">
        <v>0</v>
      </c>
      <c r="O1151" s="159">
        <v>25.800297484317404</v>
      </c>
      <c r="P1151" s="160">
        <v>31</v>
      </c>
    </row>
    <row r="1152" spans="1:16" s="82" customFormat="1" ht="45.75" customHeight="1">
      <c r="A1152" s="58">
        <f t="shared" si="216"/>
        <v>1066</v>
      </c>
      <c r="B1152" s="58">
        <f t="shared" si="217"/>
        <v>17</v>
      </c>
      <c r="C1152" s="80">
        <v>539</v>
      </c>
      <c r="D1152" s="163" t="s">
        <v>749</v>
      </c>
      <c r="E1152" s="157" t="s">
        <v>616</v>
      </c>
      <c r="F1152" s="58" t="s">
        <v>750</v>
      </c>
      <c r="G1152" s="81">
        <v>55.5</v>
      </c>
      <c r="H1152" s="81">
        <v>25</v>
      </c>
      <c r="I1152" s="81">
        <v>16.5</v>
      </c>
      <c r="J1152" s="81">
        <v>0</v>
      </c>
      <c r="K1152" s="81">
        <v>0</v>
      </c>
      <c r="L1152" s="81">
        <v>0</v>
      </c>
      <c r="M1152" s="81">
        <v>14</v>
      </c>
      <c r="N1152" s="81">
        <v>0</v>
      </c>
      <c r="O1152" s="159">
        <v>25.225225225225223</v>
      </c>
      <c r="P1152" s="160">
        <v>30</v>
      </c>
    </row>
    <row r="1153" spans="1:16" s="82" customFormat="1" ht="56.25">
      <c r="A1153" s="58">
        <f t="shared" si="216"/>
        <v>1067</v>
      </c>
      <c r="B1153" s="58">
        <f t="shared" si="217"/>
        <v>18</v>
      </c>
      <c r="C1153" s="80">
        <v>596</v>
      </c>
      <c r="D1153" s="163" t="s">
        <v>757</v>
      </c>
      <c r="E1153" s="157" t="s">
        <v>616</v>
      </c>
      <c r="F1153" s="58" t="s">
        <v>758</v>
      </c>
      <c r="G1153" s="81">
        <v>21.78</v>
      </c>
      <c r="H1153" s="81">
        <v>10</v>
      </c>
      <c r="I1153" s="81">
        <v>6.28</v>
      </c>
      <c r="J1153" s="81">
        <v>0</v>
      </c>
      <c r="K1153" s="81">
        <v>0</v>
      </c>
      <c r="L1153" s="81">
        <v>0</v>
      </c>
      <c r="M1153" s="81">
        <v>5.5</v>
      </c>
      <c r="N1153" s="81">
        <v>0</v>
      </c>
      <c r="O1153" s="159">
        <v>25.252525252525249</v>
      </c>
      <c r="P1153" s="160">
        <v>29</v>
      </c>
    </row>
    <row r="1154" spans="1:16" s="82" customFormat="1" ht="56.25">
      <c r="A1154" s="58">
        <f t="shared" si="216"/>
        <v>1068</v>
      </c>
      <c r="B1154" s="58">
        <f t="shared" si="217"/>
        <v>19</v>
      </c>
      <c r="C1154" s="80">
        <v>602</v>
      </c>
      <c r="D1154" s="163" t="s">
        <v>753</v>
      </c>
      <c r="E1154" s="157" t="s">
        <v>616</v>
      </c>
      <c r="F1154" s="58" t="s">
        <v>207</v>
      </c>
      <c r="G1154" s="81">
        <v>18.053000000000001</v>
      </c>
      <c r="H1154" s="81">
        <v>8.8000000000000007</v>
      </c>
      <c r="I1154" s="81">
        <v>4.7030000000000003</v>
      </c>
      <c r="J1154" s="81">
        <v>0</v>
      </c>
      <c r="K1154" s="81">
        <v>0</v>
      </c>
      <c r="L1154" s="81">
        <v>0</v>
      </c>
      <c r="M1154" s="81">
        <v>4.55</v>
      </c>
      <c r="N1154" s="81">
        <v>0</v>
      </c>
      <c r="O1154" s="159">
        <v>25.203567274137264</v>
      </c>
      <c r="P1154" s="160">
        <v>29.666666666666668</v>
      </c>
    </row>
    <row r="1155" spans="1:16" s="82" customFormat="1" ht="56.25">
      <c r="A1155" s="58">
        <f t="shared" si="216"/>
        <v>1069</v>
      </c>
      <c r="B1155" s="58">
        <f t="shared" si="217"/>
        <v>20</v>
      </c>
      <c r="C1155" s="80">
        <v>655</v>
      </c>
      <c r="D1155" s="163" t="s">
        <v>756</v>
      </c>
      <c r="E1155" s="157" t="s">
        <v>616</v>
      </c>
      <c r="F1155" s="58" t="s">
        <v>203</v>
      </c>
      <c r="G1155" s="81">
        <v>20.731999999999999</v>
      </c>
      <c r="H1155" s="81">
        <v>10</v>
      </c>
      <c r="I1155" s="81">
        <v>5.2320000000000002</v>
      </c>
      <c r="J1155" s="81">
        <v>0</v>
      </c>
      <c r="K1155" s="81">
        <v>0</v>
      </c>
      <c r="L1155" s="81">
        <v>0</v>
      </c>
      <c r="M1155" s="81">
        <v>5.5</v>
      </c>
      <c r="N1155" s="81">
        <v>0</v>
      </c>
      <c r="O1155" s="159">
        <v>26.529037237121361</v>
      </c>
      <c r="P1155" s="160">
        <v>29.333333333333332</v>
      </c>
    </row>
    <row r="1156" spans="1:16" s="82" customFormat="1" ht="56.25">
      <c r="A1156" s="58">
        <f t="shared" si="216"/>
        <v>1070</v>
      </c>
      <c r="B1156" s="58">
        <f t="shared" si="217"/>
        <v>21</v>
      </c>
      <c r="C1156" s="80">
        <v>745</v>
      </c>
      <c r="D1156" s="163" t="s">
        <v>744</v>
      </c>
      <c r="E1156" s="157" t="s">
        <v>616</v>
      </c>
      <c r="F1156" s="58" t="s">
        <v>226</v>
      </c>
      <c r="G1156" s="81">
        <v>499.964</v>
      </c>
      <c r="H1156" s="81">
        <v>199</v>
      </c>
      <c r="I1156" s="81">
        <v>98</v>
      </c>
      <c r="J1156" s="81">
        <v>97.971999999999994</v>
      </c>
      <c r="K1156" s="81">
        <v>0</v>
      </c>
      <c r="L1156" s="81">
        <v>50.143999999999998</v>
      </c>
      <c r="M1156" s="81">
        <v>7.5190000000000001</v>
      </c>
      <c r="N1156" s="81">
        <v>47.329000000000001</v>
      </c>
      <c r="O1156" s="159">
        <v>20.999911993663542</v>
      </c>
      <c r="P1156" s="160">
        <v>31.333333333333332</v>
      </c>
    </row>
    <row r="1157" spans="1:16" s="82" customFormat="1" ht="37.5">
      <c r="A1157" s="58">
        <f t="shared" si="216"/>
        <v>1071</v>
      </c>
      <c r="B1157" s="58">
        <f t="shared" si="217"/>
        <v>22</v>
      </c>
      <c r="C1157" s="80">
        <v>762</v>
      </c>
      <c r="D1157" s="163" t="s">
        <v>747</v>
      </c>
      <c r="E1157" s="157" t="s">
        <v>616</v>
      </c>
      <c r="F1157" s="58" t="s">
        <v>748</v>
      </c>
      <c r="G1157" s="81">
        <v>19.332999999999998</v>
      </c>
      <c r="H1157" s="81">
        <v>9</v>
      </c>
      <c r="I1157" s="81">
        <v>0</v>
      </c>
      <c r="J1157" s="81">
        <v>5.3330000000000002</v>
      </c>
      <c r="K1157" s="81">
        <v>0</v>
      </c>
      <c r="L1157" s="81">
        <v>0</v>
      </c>
      <c r="M1157" s="81">
        <v>5</v>
      </c>
      <c r="N1157" s="81">
        <v>0</v>
      </c>
      <c r="O1157" s="159">
        <v>25.86251487094605</v>
      </c>
      <c r="P1157" s="160">
        <v>30.333333333333332</v>
      </c>
    </row>
    <row r="1158" spans="1:16" s="82" customFormat="1" ht="56.25">
      <c r="A1158" s="58">
        <f t="shared" si="216"/>
        <v>1072</v>
      </c>
      <c r="B1158" s="58">
        <f t="shared" si="217"/>
        <v>23</v>
      </c>
      <c r="C1158" s="80">
        <v>819</v>
      </c>
      <c r="D1158" s="163" t="s">
        <v>751</v>
      </c>
      <c r="E1158" s="157" t="s">
        <v>616</v>
      </c>
      <c r="F1158" s="58" t="s">
        <v>752</v>
      </c>
      <c r="G1158" s="81">
        <v>9.6</v>
      </c>
      <c r="H1158" s="81">
        <v>3.55</v>
      </c>
      <c r="I1158" s="81">
        <v>3.55</v>
      </c>
      <c r="J1158" s="81">
        <v>0</v>
      </c>
      <c r="K1158" s="81">
        <v>0</v>
      </c>
      <c r="L1158" s="81">
        <v>0</v>
      </c>
      <c r="M1158" s="81">
        <v>2.5</v>
      </c>
      <c r="N1158" s="81">
        <v>0</v>
      </c>
      <c r="O1158" s="159">
        <v>26.041666666666668</v>
      </c>
      <c r="P1158" s="160">
        <v>30</v>
      </c>
    </row>
    <row r="1159" spans="1:16" s="82" customFormat="1" ht="37.5">
      <c r="A1159" s="58">
        <f t="shared" si="216"/>
        <v>1073</v>
      </c>
      <c r="B1159" s="58">
        <f t="shared" si="217"/>
        <v>24</v>
      </c>
      <c r="C1159" s="80">
        <v>1688</v>
      </c>
      <c r="D1159" s="163" t="s">
        <v>754</v>
      </c>
      <c r="E1159" s="157" t="s">
        <v>616</v>
      </c>
      <c r="F1159" s="58" t="s">
        <v>755</v>
      </c>
      <c r="G1159" s="81">
        <v>499.89600000000002</v>
      </c>
      <c r="H1159" s="81">
        <v>200</v>
      </c>
      <c r="I1159" s="81">
        <v>166.50700000000001</v>
      </c>
      <c r="J1159" s="81">
        <v>0</v>
      </c>
      <c r="K1159" s="81">
        <v>0</v>
      </c>
      <c r="L1159" s="81">
        <v>105</v>
      </c>
      <c r="M1159" s="81">
        <v>10</v>
      </c>
      <c r="N1159" s="81">
        <v>18.388999999999999</v>
      </c>
      <c r="O1159" s="159">
        <v>26.683350136828459</v>
      </c>
      <c r="P1159" s="160">
        <v>29.666666666666668</v>
      </c>
    </row>
    <row r="1160" spans="1:16" s="82" customFormat="1" ht="64.5" customHeight="1">
      <c r="A1160" s="58">
        <f t="shared" si="216"/>
        <v>1074</v>
      </c>
      <c r="B1160" s="58">
        <f t="shared" si="217"/>
        <v>25</v>
      </c>
      <c r="C1160" s="80">
        <v>1978</v>
      </c>
      <c r="D1160" s="163" t="s">
        <v>759</v>
      </c>
      <c r="E1160" s="157" t="s">
        <v>616</v>
      </c>
      <c r="F1160" s="58" t="s">
        <v>760</v>
      </c>
      <c r="G1160" s="81">
        <v>23.98</v>
      </c>
      <c r="H1160" s="81">
        <v>11.5</v>
      </c>
      <c r="I1160" s="81">
        <v>6.48</v>
      </c>
      <c r="J1160" s="81">
        <v>0</v>
      </c>
      <c r="K1160" s="81">
        <v>0</v>
      </c>
      <c r="L1160" s="81">
        <v>6</v>
      </c>
      <c r="M1160" s="81">
        <v>0</v>
      </c>
      <c r="N1160" s="81">
        <v>0</v>
      </c>
      <c r="O1160" s="159">
        <v>25.020850708924101</v>
      </c>
      <c r="P1160" s="160">
        <v>28.666666666666668</v>
      </c>
    </row>
    <row r="1161" spans="1:16" s="82" customFormat="1" ht="64.5" customHeight="1">
      <c r="A1161" s="58">
        <f t="shared" si="216"/>
        <v>1075</v>
      </c>
      <c r="B1161" s="58">
        <f t="shared" ref="B1161:B1166" si="219">B1160+1</f>
        <v>26</v>
      </c>
      <c r="C1161" s="80">
        <v>484</v>
      </c>
      <c r="D1161" s="163" t="s">
        <v>1422</v>
      </c>
      <c r="E1161" s="157" t="s">
        <v>1100</v>
      </c>
      <c r="F1161" s="58" t="s">
        <v>1423</v>
      </c>
      <c r="G1161" s="81">
        <v>27.677</v>
      </c>
      <c r="H1161" s="81">
        <v>12</v>
      </c>
      <c r="I1161" s="81">
        <v>7.6769999999999996</v>
      </c>
      <c r="J1161" s="81">
        <v>0</v>
      </c>
      <c r="K1161" s="81">
        <v>0</v>
      </c>
      <c r="L1161" s="81">
        <v>0</v>
      </c>
      <c r="M1161" s="81">
        <v>8</v>
      </c>
      <c r="N1161" s="81">
        <v>0</v>
      </c>
      <c r="O1161" s="159">
        <v>28.904866856957039</v>
      </c>
      <c r="P1161" s="160">
        <v>29</v>
      </c>
    </row>
    <row r="1162" spans="1:16" s="82" customFormat="1" ht="64.5" customHeight="1">
      <c r="A1162" s="58">
        <f t="shared" si="216"/>
        <v>1076</v>
      </c>
      <c r="B1162" s="58">
        <f t="shared" si="219"/>
        <v>27</v>
      </c>
      <c r="C1162" s="80">
        <v>1434</v>
      </c>
      <c r="D1162" s="163" t="s">
        <v>1424</v>
      </c>
      <c r="E1162" s="157" t="s">
        <v>1100</v>
      </c>
      <c r="F1162" s="58" t="s">
        <v>226</v>
      </c>
      <c r="G1162" s="81">
        <v>77</v>
      </c>
      <c r="H1162" s="81">
        <v>38</v>
      </c>
      <c r="I1162" s="81">
        <v>12</v>
      </c>
      <c r="J1162" s="81">
        <v>10.06</v>
      </c>
      <c r="K1162" s="81">
        <v>0</v>
      </c>
      <c r="L1162" s="81">
        <v>10</v>
      </c>
      <c r="M1162" s="81">
        <v>4.9400000000000004</v>
      </c>
      <c r="N1162" s="81">
        <v>2</v>
      </c>
      <c r="O1162" s="159">
        <v>22.000000000000004</v>
      </c>
      <c r="P1162" s="160">
        <v>29</v>
      </c>
    </row>
    <row r="1163" spans="1:16" s="82" customFormat="1" ht="64.5" customHeight="1">
      <c r="A1163" s="58">
        <f t="shared" si="216"/>
        <v>1077</v>
      </c>
      <c r="B1163" s="58">
        <f t="shared" si="219"/>
        <v>28</v>
      </c>
      <c r="C1163" s="80">
        <v>2104</v>
      </c>
      <c r="D1163" s="163" t="s">
        <v>1425</v>
      </c>
      <c r="E1163" s="157" t="s">
        <v>1100</v>
      </c>
      <c r="F1163" s="58" t="s">
        <v>1426</v>
      </c>
      <c r="G1163" s="81">
        <v>289.447</v>
      </c>
      <c r="H1163" s="81">
        <v>138.935</v>
      </c>
      <c r="I1163" s="81">
        <v>78.084999999999994</v>
      </c>
      <c r="J1163" s="81">
        <v>0</v>
      </c>
      <c r="K1163" s="81">
        <v>0</v>
      </c>
      <c r="L1163" s="81">
        <v>0</v>
      </c>
      <c r="M1163" s="81">
        <v>37</v>
      </c>
      <c r="N1163" s="81">
        <v>35.427</v>
      </c>
      <c r="O1163" s="159">
        <v>25.022542987144448</v>
      </c>
      <c r="P1163" s="160">
        <v>29.333333333333332</v>
      </c>
    </row>
    <row r="1164" spans="1:16" s="82" customFormat="1" ht="64.5" customHeight="1">
      <c r="A1164" s="58">
        <f t="shared" si="216"/>
        <v>1078</v>
      </c>
      <c r="B1164" s="58">
        <f t="shared" si="219"/>
        <v>29</v>
      </c>
      <c r="C1164" s="80">
        <v>2132</v>
      </c>
      <c r="D1164" s="163" t="s">
        <v>1427</v>
      </c>
      <c r="E1164" s="157" t="s">
        <v>1100</v>
      </c>
      <c r="F1164" s="58" t="s">
        <v>226</v>
      </c>
      <c r="G1164" s="81">
        <v>169.92</v>
      </c>
      <c r="H1164" s="81">
        <v>80</v>
      </c>
      <c r="I1164" s="81">
        <v>35</v>
      </c>
      <c r="J1164" s="81">
        <v>19.100000000000001</v>
      </c>
      <c r="K1164" s="81">
        <v>0</v>
      </c>
      <c r="L1164" s="81">
        <v>20</v>
      </c>
      <c r="M1164" s="81">
        <v>8</v>
      </c>
      <c r="N1164" s="81">
        <v>7.82</v>
      </c>
      <c r="O1164" s="159">
        <v>21.080508474576273</v>
      </c>
      <c r="P1164" s="160">
        <v>29.666666666666668</v>
      </c>
    </row>
    <row r="1165" spans="1:16" s="82" customFormat="1" ht="64.5" customHeight="1">
      <c r="A1165" s="58">
        <f t="shared" si="216"/>
        <v>1079</v>
      </c>
      <c r="B1165" s="58">
        <f t="shared" si="219"/>
        <v>30</v>
      </c>
      <c r="C1165" s="80">
        <v>2575</v>
      </c>
      <c r="D1165" s="163" t="s">
        <v>1428</v>
      </c>
      <c r="E1165" s="157" t="s">
        <v>1100</v>
      </c>
      <c r="F1165" s="58" t="s">
        <v>226</v>
      </c>
      <c r="G1165" s="81">
        <v>392.32799999999997</v>
      </c>
      <c r="H1165" s="81">
        <v>195</v>
      </c>
      <c r="I1165" s="81">
        <v>75</v>
      </c>
      <c r="J1165" s="81">
        <v>39.939</v>
      </c>
      <c r="K1165" s="81">
        <v>0</v>
      </c>
      <c r="L1165" s="81">
        <v>23.710999999999999</v>
      </c>
      <c r="M1165" s="81">
        <v>19.420000000000002</v>
      </c>
      <c r="N1165" s="81">
        <v>39.258000000000003</v>
      </c>
      <c r="O1165" s="159">
        <v>21.000030586651988</v>
      </c>
      <c r="P1165" s="160">
        <v>29.666666666666668</v>
      </c>
    </row>
    <row r="1166" spans="1:16" s="82" customFormat="1" ht="64.5" customHeight="1">
      <c r="A1166" s="58">
        <f t="shared" si="216"/>
        <v>1080</v>
      </c>
      <c r="B1166" s="58">
        <f t="shared" si="219"/>
        <v>31</v>
      </c>
      <c r="C1166" s="80">
        <v>2609</v>
      </c>
      <c r="D1166" s="163" t="s">
        <v>1629</v>
      </c>
      <c r="E1166" s="157" t="s">
        <v>1441</v>
      </c>
      <c r="F1166" s="58" t="s">
        <v>760</v>
      </c>
      <c r="G1166" s="81">
        <v>499.56099999999998</v>
      </c>
      <c r="H1166" s="81">
        <v>199</v>
      </c>
      <c r="I1166" s="81">
        <v>170.149</v>
      </c>
      <c r="J1166" s="81">
        <v>30</v>
      </c>
      <c r="K1166" s="81">
        <v>0</v>
      </c>
      <c r="L1166" s="81">
        <v>0</v>
      </c>
      <c r="M1166" s="81">
        <v>75.878</v>
      </c>
      <c r="N1166" s="81">
        <v>24.533999999999999</v>
      </c>
      <c r="O1166" s="159">
        <f>(N1166+M1166+L1166)/G1166*100</f>
        <v>20.100047842005285</v>
      </c>
      <c r="P1166" s="160" t="e">
        <f>#REF!+#REF!</f>
        <v>#REF!</v>
      </c>
    </row>
    <row r="1167" spans="1:16" s="19" customFormat="1" ht="20.25">
      <c r="A1167" s="16"/>
      <c r="B1167" s="27">
        <v>12</v>
      </c>
      <c r="C1167" s="17"/>
      <c r="D1167" s="20" t="s">
        <v>598</v>
      </c>
      <c r="E1167" s="89"/>
      <c r="F1167" s="18"/>
      <c r="G1167" s="28">
        <f>SUM(G1168:G1179)</f>
        <v>1879.2560000000001</v>
      </c>
      <c r="H1167" s="28">
        <f t="shared" ref="H1167:N1167" si="220">SUM(H1168:H1179)</f>
        <v>907.02699999999993</v>
      </c>
      <c r="I1167" s="28">
        <f t="shared" si="220"/>
        <v>0</v>
      </c>
      <c r="J1167" s="28">
        <f t="shared" si="220"/>
        <v>0</v>
      </c>
      <c r="K1167" s="28">
        <f t="shared" si="220"/>
        <v>574.24400000000014</v>
      </c>
      <c r="L1167" s="28">
        <f t="shared" si="220"/>
        <v>306.98699999999997</v>
      </c>
      <c r="M1167" s="28">
        <f t="shared" si="220"/>
        <v>0</v>
      </c>
      <c r="N1167" s="28">
        <f t="shared" si="220"/>
        <v>90.998000000000005</v>
      </c>
      <c r="O1167" s="36"/>
      <c r="P1167" s="36"/>
    </row>
    <row r="1168" spans="1:16" s="82" customFormat="1" ht="64.5" customHeight="1">
      <c r="A1168" s="58">
        <f>A1166+1</f>
        <v>1081</v>
      </c>
      <c r="B1168" s="58">
        <v>1</v>
      </c>
      <c r="C1168" s="80">
        <v>277</v>
      </c>
      <c r="D1168" s="163" t="s">
        <v>601</v>
      </c>
      <c r="E1168" s="157" t="s">
        <v>44</v>
      </c>
      <c r="F1168" s="58" t="s">
        <v>602</v>
      </c>
      <c r="G1168" s="81">
        <v>180.95</v>
      </c>
      <c r="H1168" s="81">
        <v>70</v>
      </c>
      <c r="I1168" s="81">
        <v>0</v>
      </c>
      <c r="J1168" s="81">
        <v>0</v>
      </c>
      <c r="K1168" s="81">
        <v>73.95</v>
      </c>
      <c r="L1168" s="81">
        <v>37</v>
      </c>
      <c r="M1168" s="81">
        <v>0</v>
      </c>
      <c r="N1168" s="81">
        <v>0</v>
      </c>
      <c r="O1168" s="159">
        <v>20.447637468914063</v>
      </c>
      <c r="P1168" s="160">
        <v>30.166666666666668</v>
      </c>
    </row>
    <row r="1169" spans="1:16" s="82" customFormat="1" ht="80.25" customHeight="1">
      <c r="A1169" s="58">
        <f>A1168+1</f>
        <v>1082</v>
      </c>
      <c r="B1169" s="58">
        <f>B1168+1</f>
        <v>2</v>
      </c>
      <c r="C1169" s="80">
        <v>320</v>
      </c>
      <c r="D1169" s="163" t="s">
        <v>599</v>
      </c>
      <c r="E1169" s="157" t="s">
        <v>44</v>
      </c>
      <c r="F1169" s="58" t="s">
        <v>600</v>
      </c>
      <c r="G1169" s="81">
        <v>195.916</v>
      </c>
      <c r="H1169" s="81">
        <v>97.957999999999998</v>
      </c>
      <c r="I1169" s="81">
        <v>0</v>
      </c>
      <c r="J1169" s="81">
        <v>0</v>
      </c>
      <c r="K1169" s="81">
        <v>55.957999999999998</v>
      </c>
      <c r="L1169" s="81">
        <v>42</v>
      </c>
      <c r="M1169" s="81">
        <v>0</v>
      </c>
      <c r="N1169" s="81">
        <v>0</v>
      </c>
      <c r="O1169" s="159">
        <v>21.437759039588393</v>
      </c>
      <c r="P1169" s="160">
        <v>30.833333333333332</v>
      </c>
    </row>
    <row r="1170" spans="1:16" s="82" customFormat="1" ht="64.5" customHeight="1">
      <c r="A1170" s="58">
        <f t="shared" ref="A1170:A1179" si="221">A1169+1</f>
        <v>1083</v>
      </c>
      <c r="B1170" s="58">
        <f t="shared" ref="B1170:B1179" si="222">B1169+1</f>
        <v>3</v>
      </c>
      <c r="C1170" s="80">
        <v>715</v>
      </c>
      <c r="D1170" s="163" t="s">
        <v>603</v>
      </c>
      <c r="E1170" s="157" t="s">
        <v>44</v>
      </c>
      <c r="F1170" s="58" t="s">
        <v>600</v>
      </c>
      <c r="G1170" s="81">
        <v>299.74</v>
      </c>
      <c r="H1170" s="81">
        <v>149.87</v>
      </c>
      <c r="I1170" s="81">
        <v>0</v>
      </c>
      <c r="J1170" s="81">
        <v>0</v>
      </c>
      <c r="K1170" s="81">
        <v>86.311999999999998</v>
      </c>
      <c r="L1170" s="81">
        <v>33</v>
      </c>
      <c r="M1170" s="81">
        <v>0</v>
      </c>
      <c r="N1170" s="81">
        <v>30.558</v>
      </c>
      <c r="O1170" s="159">
        <v>21.204377126843262</v>
      </c>
      <c r="P1170" s="160">
        <v>28.833333333333332</v>
      </c>
    </row>
    <row r="1171" spans="1:16" s="82" customFormat="1" ht="64.5" customHeight="1">
      <c r="A1171" s="58">
        <f t="shared" si="221"/>
        <v>1084</v>
      </c>
      <c r="B1171" s="58">
        <f t="shared" si="222"/>
        <v>4</v>
      </c>
      <c r="C1171" s="80">
        <v>1218</v>
      </c>
      <c r="D1171" s="163" t="s">
        <v>761</v>
      </c>
      <c r="E1171" s="157" t="s">
        <v>616</v>
      </c>
      <c r="F1171" s="58" t="s">
        <v>762</v>
      </c>
      <c r="G1171" s="81">
        <v>180.95</v>
      </c>
      <c r="H1171" s="81">
        <v>90.474999999999994</v>
      </c>
      <c r="I1171" s="81">
        <v>0</v>
      </c>
      <c r="J1171" s="81">
        <v>0</v>
      </c>
      <c r="K1171" s="81">
        <v>52.475000000000001</v>
      </c>
      <c r="L1171" s="81">
        <v>38</v>
      </c>
      <c r="M1171" s="81">
        <v>0</v>
      </c>
      <c r="N1171" s="81">
        <v>0</v>
      </c>
      <c r="O1171" s="159">
        <f>(L1171+M1171+N1171)/G1171*100</f>
        <v>21.000276319425257</v>
      </c>
      <c r="P1171" s="160" t="e">
        <f>#REF!+#REF!</f>
        <v>#REF!</v>
      </c>
    </row>
    <row r="1172" spans="1:16" s="79" customFormat="1" ht="37.5">
      <c r="A1172" s="58">
        <f t="shared" si="221"/>
        <v>1085</v>
      </c>
      <c r="B1172" s="58">
        <f t="shared" si="222"/>
        <v>5</v>
      </c>
      <c r="C1172" s="58">
        <v>677</v>
      </c>
      <c r="D1172" s="59" t="s">
        <v>1085</v>
      </c>
      <c r="E1172" s="157" t="s">
        <v>876</v>
      </c>
      <c r="F1172" s="161" t="s">
        <v>602</v>
      </c>
      <c r="G1172" s="60">
        <v>299.21800000000002</v>
      </c>
      <c r="H1172" s="60">
        <v>140</v>
      </c>
      <c r="I1172" s="60">
        <v>0</v>
      </c>
      <c r="J1172" s="60">
        <v>0</v>
      </c>
      <c r="K1172" s="60">
        <v>97.682000000000002</v>
      </c>
      <c r="L1172" s="60">
        <v>32</v>
      </c>
      <c r="M1172" s="60">
        <v>0</v>
      </c>
      <c r="N1172" s="60">
        <v>29.536000000000001</v>
      </c>
      <c r="O1172" s="61">
        <v>20.5656076840297</v>
      </c>
      <c r="P1172" s="162">
        <v>29.166666666666668</v>
      </c>
    </row>
    <row r="1173" spans="1:16" s="79" customFormat="1" ht="63.75" customHeight="1">
      <c r="A1173" s="58">
        <f t="shared" si="221"/>
        <v>1086</v>
      </c>
      <c r="B1173" s="58">
        <f t="shared" si="222"/>
        <v>6</v>
      </c>
      <c r="C1173" s="58">
        <v>733</v>
      </c>
      <c r="D1173" s="59" t="s">
        <v>1089</v>
      </c>
      <c r="E1173" s="157" t="s">
        <v>876</v>
      </c>
      <c r="F1173" s="161" t="s">
        <v>600</v>
      </c>
      <c r="G1173" s="60">
        <v>299.08699999999999</v>
      </c>
      <c r="H1173" s="60">
        <v>149.54</v>
      </c>
      <c r="I1173" s="60">
        <v>0</v>
      </c>
      <c r="J1173" s="60">
        <v>0</v>
      </c>
      <c r="K1173" s="60">
        <v>86.643000000000001</v>
      </c>
      <c r="L1173" s="60">
        <v>32</v>
      </c>
      <c r="M1173" s="60">
        <v>0</v>
      </c>
      <c r="N1173" s="60">
        <v>30.904</v>
      </c>
      <c r="O1173" s="61">
        <v>21.032007409215378</v>
      </c>
      <c r="P1173" s="162">
        <v>27.5</v>
      </c>
    </row>
    <row r="1174" spans="1:16" s="82" customFormat="1" ht="64.5" customHeight="1">
      <c r="A1174" s="58">
        <f t="shared" si="221"/>
        <v>1087</v>
      </c>
      <c r="B1174" s="58">
        <f t="shared" si="222"/>
        <v>7</v>
      </c>
      <c r="C1174" s="80">
        <v>1101</v>
      </c>
      <c r="D1174" s="163" t="s">
        <v>1083</v>
      </c>
      <c r="E1174" s="157" t="s">
        <v>876</v>
      </c>
      <c r="F1174" s="58" t="s">
        <v>1084</v>
      </c>
      <c r="G1174" s="81">
        <v>51.33</v>
      </c>
      <c r="H1174" s="81">
        <v>25</v>
      </c>
      <c r="I1174" s="81">
        <v>0</v>
      </c>
      <c r="J1174" s="81">
        <v>0</v>
      </c>
      <c r="K1174" s="81">
        <v>11.33</v>
      </c>
      <c r="L1174" s="81">
        <v>15</v>
      </c>
      <c r="M1174" s="81">
        <v>0</v>
      </c>
      <c r="N1174" s="81">
        <v>0</v>
      </c>
      <c r="O1174" s="159">
        <v>29.222676797194623</v>
      </c>
      <c r="P1174" s="160">
        <v>30.5</v>
      </c>
    </row>
    <row r="1175" spans="1:16" s="79" customFormat="1" ht="65.25" customHeight="1">
      <c r="A1175" s="58">
        <f t="shared" si="221"/>
        <v>1088</v>
      </c>
      <c r="B1175" s="58">
        <f t="shared" si="222"/>
        <v>8</v>
      </c>
      <c r="C1175" s="58">
        <v>1205</v>
      </c>
      <c r="D1175" s="59" t="s">
        <v>1086</v>
      </c>
      <c r="E1175" s="157" t="s">
        <v>876</v>
      </c>
      <c r="F1175" s="161" t="s">
        <v>600</v>
      </c>
      <c r="G1175" s="60">
        <v>61.753</v>
      </c>
      <c r="H1175" s="60">
        <v>30.876000000000001</v>
      </c>
      <c r="I1175" s="60">
        <v>0</v>
      </c>
      <c r="J1175" s="60">
        <v>0</v>
      </c>
      <c r="K1175" s="60">
        <v>18.077000000000002</v>
      </c>
      <c r="L1175" s="60">
        <v>12.8</v>
      </c>
      <c r="M1175" s="60">
        <v>0</v>
      </c>
      <c r="N1175" s="60">
        <v>0</v>
      </c>
      <c r="O1175" s="61">
        <v>20.727737923663629</v>
      </c>
      <c r="P1175" s="162">
        <v>28.833333333333332</v>
      </c>
    </row>
    <row r="1176" spans="1:16" s="79" customFormat="1" ht="37.5">
      <c r="A1176" s="58">
        <f t="shared" si="221"/>
        <v>1089</v>
      </c>
      <c r="B1176" s="58">
        <f t="shared" si="222"/>
        <v>9</v>
      </c>
      <c r="C1176" s="58">
        <v>1926</v>
      </c>
      <c r="D1176" s="59" t="s">
        <v>1087</v>
      </c>
      <c r="E1176" s="157" t="s">
        <v>876</v>
      </c>
      <c r="F1176" s="161" t="s">
        <v>1088</v>
      </c>
      <c r="G1176" s="60">
        <v>49.895000000000003</v>
      </c>
      <c r="H1176" s="60">
        <v>24</v>
      </c>
      <c r="I1176" s="60">
        <v>0</v>
      </c>
      <c r="J1176" s="60">
        <v>0</v>
      </c>
      <c r="K1176" s="60">
        <v>15.395</v>
      </c>
      <c r="L1176" s="60">
        <v>10.5</v>
      </c>
      <c r="M1176" s="60">
        <v>0</v>
      </c>
      <c r="N1176" s="60">
        <v>0</v>
      </c>
      <c r="O1176" s="61">
        <v>21.044192804890269</v>
      </c>
      <c r="P1176" s="162">
        <v>27.833333333333332</v>
      </c>
    </row>
    <row r="1177" spans="1:16" s="82" customFormat="1" ht="56.25">
      <c r="A1177" s="58">
        <f t="shared" si="221"/>
        <v>1090</v>
      </c>
      <c r="B1177" s="58">
        <f t="shared" si="222"/>
        <v>10</v>
      </c>
      <c r="C1177" s="80">
        <v>338</v>
      </c>
      <c r="D1177" s="163" t="s">
        <v>1429</v>
      </c>
      <c r="E1177" s="157" t="s">
        <v>1100</v>
      </c>
      <c r="F1177" s="58" t="s">
        <v>1088</v>
      </c>
      <c r="G1177" s="81">
        <v>100.631</v>
      </c>
      <c r="H1177" s="81">
        <v>50.314999999999998</v>
      </c>
      <c r="I1177" s="81">
        <v>0</v>
      </c>
      <c r="J1177" s="81">
        <v>0</v>
      </c>
      <c r="K1177" s="81">
        <v>29.184000000000001</v>
      </c>
      <c r="L1177" s="81">
        <v>21.132000000000001</v>
      </c>
      <c r="M1177" s="81">
        <v>0</v>
      </c>
      <c r="N1177" s="81">
        <v>0</v>
      </c>
      <c r="O1177" s="159">
        <v>20.999493197921119</v>
      </c>
      <c r="P1177" s="160">
        <v>30.833333333333332</v>
      </c>
    </row>
    <row r="1178" spans="1:16" s="82" customFormat="1" ht="37.5">
      <c r="A1178" s="58">
        <f t="shared" si="221"/>
        <v>1091</v>
      </c>
      <c r="B1178" s="58">
        <f t="shared" si="222"/>
        <v>11</v>
      </c>
      <c r="C1178" s="80">
        <v>470</v>
      </c>
      <c r="D1178" s="163" t="s">
        <v>1430</v>
      </c>
      <c r="E1178" s="157" t="s">
        <v>1100</v>
      </c>
      <c r="F1178" s="58" t="s">
        <v>1088</v>
      </c>
      <c r="G1178" s="81">
        <v>69.786000000000001</v>
      </c>
      <c r="H1178" s="81">
        <v>34.893000000000001</v>
      </c>
      <c r="I1178" s="81">
        <v>0</v>
      </c>
      <c r="J1178" s="81">
        <v>0</v>
      </c>
      <c r="K1178" s="81">
        <v>20.238</v>
      </c>
      <c r="L1178" s="81">
        <v>14.654999999999999</v>
      </c>
      <c r="M1178" s="81">
        <v>0</v>
      </c>
      <c r="N1178" s="81">
        <v>0</v>
      </c>
      <c r="O1178" s="159">
        <v>20.999914022869916</v>
      </c>
      <c r="P1178" s="160">
        <v>31.833333333333332</v>
      </c>
    </row>
    <row r="1179" spans="1:16" s="82" customFormat="1" ht="37.5">
      <c r="A1179" s="58">
        <f t="shared" si="221"/>
        <v>1092</v>
      </c>
      <c r="B1179" s="58">
        <f t="shared" si="222"/>
        <v>12</v>
      </c>
      <c r="C1179" s="80">
        <v>1995</v>
      </c>
      <c r="D1179" s="163" t="s">
        <v>1431</v>
      </c>
      <c r="E1179" s="157" t="s">
        <v>1100</v>
      </c>
      <c r="F1179" s="58" t="s">
        <v>1088</v>
      </c>
      <c r="G1179" s="81">
        <v>90</v>
      </c>
      <c r="H1179" s="81">
        <v>44.1</v>
      </c>
      <c r="I1179" s="81">
        <v>0</v>
      </c>
      <c r="J1179" s="81">
        <v>0</v>
      </c>
      <c r="K1179" s="81">
        <v>27</v>
      </c>
      <c r="L1179" s="81">
        <v>18.899999999999999</v>
      </c>
      <c r="M1179" s="81">
        <v>0</v>
      </c>
      <c r="N1179" s="81">
        <v>0</v>
      </c>
      <c r="O1179" s="159">
        <v>21</v>
      </c>
      <c r="P1179" s="160">
        <v>30.5</v>
      </c>
    </row>
    <row r="1180" spans="1:16" s="11" customFormat="1" ht="20.25">
      <c r="A1180" s="10"/>
      <c r="B1180" s="13">
        <v>24</v>
      </c>
      <c r="C1180" s="5"/>
      <c r="D1180" s="9" t="s">
        <v>26</v>
      </c>
      <c r="E1180" s="87"/>
      <c r="F1180" s="5"/>
      <c r="G1180" s="12">
        <f>SUM(G1181:G1204)</f>
        <v>5470.6710000000003</v>
      </c>
      <c r="H1180" s="12">
        <f t="shared" ref="H1180:N1180" si="223">SUM(H1181:H1204)</f>
        <v>2716.402</v>
      </c>
      <c r="I1180" s="12">
        <f t="shared" si="223"/>
        <v>1715.9200000000005</v>
      </c>
      <c r="J1180" s="12">
        <f t="shared" si="223"/>
        <v>0</v>
      </c>
      <c r="K1180" s="12">
        <f t="shared" si="223"/>
        <v>0</v>
      </c>
      <c r="L1180" s="12">
        <f t="shared" si="223"/>
        <v>0</v>
      </c>
      <c r="M1180" s="12">
        <f t="shared" si="223"/>
        <v>797.71100000000001</v>
      </c>
      <c r="N1180" s="12">
        <f t="shared" si="223"/>
        <v>240.63800000000001</v>
      </c>
      <c r="O1180" s="37"/>
      <c r="P1180" s="37"/>
    </row>
    <row r="1181" spans="1:16" s="82" customFormat="1" ht="55.5" customHeight="1">
      <c r="A1181" s="58">
        <f>A1179+1</f>
        <v>1093</v>
      </c>
      <c r="B1181" s="58">
        <v>1</v>
      </c>
      <c r="C1181" s="80">
        <v>239</v>
      </c>
      <c r="D1181" s="163" t="s">
        <v>566</v>
      </c>
      <c r="E1181" s="157" t="s">
        <v>44</v>
      </c>
      <c r="F1181" s="58" t="s">
        <v>567</v>
      </c>
      <c r="G1181" s="81">
        <v>299.51900000000001</v>
      </c>
      <c r="H1181" s="81">
        <v>149.75899999999999</v>
      </c>
      <c r="I1181" s="81">
        <v>86.486999999999995</v>
      </c>
      <c r="J1181" s="81">
        <v>0</v>
      </c>
      <c r="K1181" s="81">
        <v>0</v>
      </c>
      <c r="L1181" s="81">
        <v>0</v>
      </c>
      <c r="M1181" s="81">
        <v>32.049999999999997</v>
      </c>
      <c r="N1181" s="81">
        <v>31.222999999999999</v>
      </c>
      <c r="O1181" s="159">
        <v>21.124870208567735</v>
      </c>
      <c r="P1181" s="160">
        <v>30.166666666666668</v>
      </c>
    </row>
    <row r="1182" spans="1:16" s="82" customFormat="1" ht="43.5" customHeight="1">
      <c r="A1182" s="58">
        <f>A1181+1</f>
        <v>1094</v>
      </c>
      <c r="B1182" s="58">
        <f>B1181+1</f>
        <v>2</v>
      </c>
      <c r="C1182" s="80">
        <v>487</v>
      </c>
      <c r="D1182" s="163" t="s">
        <v>574</v>
      </c>
      <c r="E1182" s="157" t="s">
        <v>44</v>
      </c>
      <c r="F1182" s="58" t="s">
        <v>575</v>
      </c>
      <c r="G1182" s="81">
        <v>99.918999999999997</v>
      </c>
      <c r="H1182" s="81">
        <v>49.959000000000003</v>
      </c>
      <c r="I1182" s="81">
        <v>29.963999999999999</v>
      </c>
      <c r="J1182" s="81">
        <v>0</v>
      </c>
      <c r="K1182" s="81">
        <v>0</v>
      </c>
      <c r="L1182" s="81">
        <v>0</v>
      </c>
      <c r="M1182" s="81">
        <v>17.5</v>
      </c>
      <c r="N1182" s="81">
        <v>2.496</v>
      </c>
      <c r="O1182" s="159">
        <v>20.012209890010908</v>
      </c>
      <c r="P1182" s="160">
        <v>29.166666666666668</v>
      </c>
    </row>
    <row r="1183" spans="1:16" s="82" customFormat="1" ht="56.25">
      <c r="A1183" s="58">
        <f>A1182+1</f>
        <v>1095</v>
      </c>
      <c r="B1183" s="58">
        <f>B1182+1</f>
        <v>3</v>
      </c>
      <c r="C1183" s="80">
        <v>624</v>
      </c>
      <c r="D1183" s="163" t="s">
        <v>569</v>
      </c>
      <c r="E1183" s="157" t="s">
        <v>44</v>
      </c>
      <c r="F1183" s="58" t="s">
        <v>570</v>
      </c>
      <c r="G1183" s="81">
        <v>99.713999999999999</v>
      </c>
      <c r="H1183" s="81">
        <v>49.856999999999999</v>
      </c>
      <c r="I1183" s="81">
        <v>28.856999999999999</v>
      </c>
      <c r="J1183" s="81">
        <v>0</v>
      </c>
      <c r="K1183" s="81">
        <v>0</v>
      </c>
      <c r="L1183" s="81">
        <v>0</v>
      </c>
      <c r="M1183" s="81">
        <v>18.193000000000001</v>
      </c>
      <c r="N1183" s="81">
        <v>2.8069999999999999</v>
      </c>
      <c r="O1183" s="159">
        <v>21.060232264275829</v>
      </c>
      <c r="P1183" s="160">
        <v>29.5</v>
      </c>
    </row>
    <row r="1184" spans="1:16" s="82" customFormat="1" ht="56.25">
      <c r="A1184" s="58">
        <f t="shared" ref="A1184:A1204" si="224">A1183+1</f>
        <v>1096</v>
      </c>
      <c r="B1184" s="58">
        <f t="shared" ref="B1184:B1204" si="225">B1183+1</f>
        <v>4</v>
      </c>
      <c r="C1184" s="80">
        <v>698</v>
      </c>
      <c r="D1184" s="163" t="s">
        <v>578</v>
      </c>
      <c r="E1184" s="157" t="s">
        <v>44</v>
      </c>
      <c r="F1184" s="58" t="s">
        <v>579</v>
      </c>
      <c r="G1184" s="81">
        <v>199.99</v>
      </c>
      <c r="H1184" s="81">
        <v>99.995000000000005</v>
      </c>
      <c r="I1184" s="81">
        <v>59.988999999999997</v>
      </c>
      <c r="J1184" s="81">
        <v>0</v>
      </c>
      <c r="K1184" s="81">
        <v>0</v>
      </c>
      <c r="L1184" s="81">
        <v>0</v>
      </c>
      <c r="M1184" s="81">
        <v>34.828000000000003</v>
      </c>
      <c r="N1184" s="81">
        <v>5.1779999999999999</v>
      </c>
      <c r="O1184" s="159">
        <v>20.004000200010001</v>
      </c>
      <c r="P1184" s="160">
        <v>28.833333333333332</v>
      </c>
    </row>
    <row r="1185" spans="1:16" s="82" customFormat="1" ht="51.75" customHeight="1">
      <c r="A1185" s="58">
        <f t="shared" si="224"/>
        <v>1097</v>
      </c>
      <c r="B1185" s="58">
        <f t="shared" si="225"/>
        <v>5</v>
      </c>
      <c r="C1185" s="80">
        <v>968</v>
      </c>
      <c r="D1185" s="163" t="s">
        <v>580</v>
      </c>
      <c r="E1185" s="157" t="s">
        <v>44</v>
      </c>
      <c r="F1185" s="58" t="s">
        <v>581</v>
      </c>
      <c r="G1185" s="81">
        <v>299.13200000000001</v>
      </c>
      <c r="H1185" s="81">
        <v>149.566</v>
      </c>
      <c r="I1185" s="81">
        <v>98.77</v>
      </c>
      <c r="J1185" s="81">
        <v>0</v>
      </c>
      <c r="K1185" s="81">
        <v>0</v>
      </c>
      <c r="L1185" s="81">
        <v>0</v>
      </c>
      <c r="M1185" s="81">
        <v>26.5</v>
      </c>
      <c r="N1185" s="81">
        <v>24.295999999999999</v>
      </c>
      <c r="O1185" s="159">
        <v>16.981132075471699</v>
      </c>
      <c r="P1185" s="160">
        <v>28.833333333333332</v>
      </c>
    </row>
    <row r="1186" spans="1:16" s="82" customFormat="1" ht="56.25">
      <c r="A1186" s="58">
        <f t="shared" si="224"/>
        <v>1098</v>
      </c>
      <c r="B1186" s="58">
        <f t="shared" si="225"/>
        <v>6</v>
      </c>
      <c r="C1186" s="80">
        <v>1090</v>
      </c>
      <c r="D1186" s="163" t="s">
        <v>571</v>
      </c>
      <c r="E1186" s="157" t="s">
        <v>44</v>
      </c>
      <c r="F1186" s="58" t="s">
        <v>572</v>
      </c>
      <c r="G1186" s="81">
        <v>299.97800000000001</v>
      </c>
      <c r="H1186" s="81">
        <v>149.989</v>
      </c>
      <c r="I1186" s="81">
        <v>87.87</v>
      </c>
      <c r="J1186" s="81">
        <v>0</v>
      </c>
      <c r="K1186" s="81">
        <v>0</v>
      </c>
      <c r="L1186" s="81">
        <v>0</v>
      </c>
      <c r="M1186" s="81">
        <v>54</v>
      </c>
      <c r="N1186" s="81">
        <v>8.1189999999999998</v>
      </c>
      <c r="O1186" s="159">
        <v>20.707851909140004</v>
      </c>
      <c r="P1186" s="160">
        <v>29.5</v>
      </c>
    </row>
    <row r="1187" spans="1:16" s="82" customFormat="1" ht="39" customHeight="1">
      <c r="A1187" s="58">
        <f t="shared" si="224"/>
        <v>1099</v>
      </c>
      <c r="B1187" s="58">
        <f t="shared" si="225"/>
        <v>7</v>
      </c>
      <c r="C1187" s="80">
        <v>1244</v>
      </c>
      <c r="D1187" s="163" t="s">
        <v>582</v>
      </c>
      <c r="E1187" s="157" t="s">
        <v>44</v>
      </c>
      <c r="F1187" s="58" t="s">
        <v>211</v>
      </c>
      <c r="G1187" s="81">
        <v>299.51499999999999</v>
      </c>
      <c r="H1187" s="81">
        <v>149.75700000000001</v>
      </c>
      <c r="I1187" s="81">
        <v>99.932000000000002</v>
      </c>
      <c r="J1187" s="81">
        <v>0</v>
      </c>
      <c r="K1187" s="81">
        <v>0</v>
      </c>
      <c r="L1187" s="81">
        <v>0</v>
      </c>
      <c r="M1187" s="81">
        <v>48</v>
      </c>
      <c r="N1187" s="81">
        <v>1.8260000000000001</v>
      </c>
      <c r="O1187" s="159">
        <v>16.635560823331051</v>
      </c>
      <c r="P1187" s="160">
        <v>28.833333333333332</v>
      </c>
    </row>
    <row r="1188" spans="1:16" s="82" customFormat="1" ht="37.5">
      <c r="A1188" s="58">
        <f t="shared" si="224"/>
        <v>1100</v>
      </c>
      <c r="B1188" s="58">
        <f t="shared" si="225"/>
        <v>8</v>
      </c>
      <c r="C1188" s="80">
        <v>1306</v>
      </c>
      <c r="D1188" s="163" t="s">
        <v>568</v>
      </c>
      <c r="E1188" s="157" t="s">
        <v>44</v>
      </c>
      <c r="F1188" s="58" t="s">
        <v>212</v>
      </c>
      <c r="G1188" s="81">
        <v>299.80200000000002</v>
      </c>
      <c r="H1188" s="81">
        <v>149.90100000000001</v>
      </c>
      <c r="I1188" s="81">
        <v>89.563999999999993</v>
      </c>
      <c r="J1188" s="81">
        <v>0</v>
      </c>
      <c r="K1188" s="81">
        <v>0</v>
      </c>
      <c r="L1188" s="81">
        <v>0</v>
      </c>
      <c r="M1188" s="81">
        <v>55</v>
      </c>
      <c r="N1188" s="81">
        <v>5.3369999999999997</v>
      </c>
      <c r="O1188" s="159">
        <v>20.125616240051766</v>
      </c>
      <c r="P1188" s="160">
        <v>30.166666666666668</v>
      </c>
    </row>
    <row r="1189" spans="1:16" s="82" customFormat="1" ht="81" customHeight="1">
      <c r="A1189" s="58">
        <f t="shared" si="224"/>
        <v>1101</v>
      </c>
      <c r="B1189" s="58">
        <f t="shared" si="225"/>
        <v>9</v>
      </c>
      <c r="C1189" s="80">
        <v>1780</v>
      </c>
      <c r="D1189" s="163" t="s">
        <v>583</v>
      </c>
      <c r="E1189" s="157" t="s">
        <v>44</v>
      </c>
      <c r="F1189" s="58" t="s">
        <v>213</v>
      </c>
      <c r="G1189" s="81">
        <v>100</v>
      </c>
      <c r="H1189" s="81">
        <v>50</v>
      </c>
      <c r="I1189" s="81">
        <v>29.9</v>
      </c>
      <c r="J1189" s="81">
        <v>0</v>
      </c>
      <c r="K1189" s="81">
        <v>0</v>
      </c>
      <c r="L1189" s="81">
        <v>0</v>
      </c>
      <c r="M1189" s="81">
        <v>20.100000000000001</v>
      </c>
      <c r="N1189" s="81">
        <v>0</v>
      </c>
      <c r="O1189" s="159">
        <v>20.100000000000001</v>
      </c>
      <c r="P1189" s="160">
        <v>28.833333333333332</v>
      </c>
    </row>
    <row r="1190" spans="1:16" s="82" customFormat="1" ht="54.75" customHeight="1">
      <c r="A1190" s="58">
        <f t="shared" si="224"/>
        <v>1102</v>
      </c>
      <c r="B1190" s="58">
        <f t="shared" si="225"/>
        <v>10</v>
      </c>
      <c r="C1190" s="80">
        <v>2074</v>
      </c>
      <c r="D1190" s="163" t="s">
        <v>576</v>
      </c>
      <c r="E1190" s="157" t="s">
        <v>44</v>
      </c>
      <c r="F1190" s="58" t="s">
        <v>577</v>
      </c>
      <c r="G1190" s="81">
        <v>299.858</v>
      </c>
      <c r="H1190" s="81">
        <v>131</v>
      </c>
      <c r="I1190" s="81">
        <v>108.886</v>
      </c>
      <c r="J1190" s="81">
        <v>0</v>
      </c>
      <c r="K1190" s="81">
        <v>0</v>
      </c>
      <c r="L1190" s="81">
        <v>0</v>
      </c>
      <c r="M1190" s="81">
        <v>59.972000000000001</v>
      </c>
      <c r="N1190" s="81">
        <v>0</v>
      </c>
      <c r="O1190" s="159">
        <v>20.000133396474332</v>
      </c>
      <c r="P1190" s="160">
        <v>29.166666666666668</v>
      </c>
    </row>
    <row r="1191" spans="1:16" s="82" customFormat="1" ht="63.75" customHeight="1">
      <c r="A1191" s="58">
        <f t="shared" si="224"/>
        <v>1103</v>
      </c>
      <c r="B1191" s="58">
        <f t="shared" si="225"/>
        <v>11</v>
      </c>
      <c r="C1191" s="80">
        <v>2560</v>
      </c>
      <c r="D1191" s="163" t="s">
        <v>1630</v>
      </c>
      <c r="E1191" s="157" t="s">
        <v>44</v>
      </c>
      <c r="F1191" s="58" t="s">
        <v>573</v>
      </c>
      <c r="G1191" s="81">
        <v>258.28300000000002</v>
      </c>
      <c r="H1191" s="81">
        <v>129.14099999999999</v>
      </c>
      <c r="I1191" s="81">
        <v>62.642000000000003</v>
      </c>
      <c r="J1191" s="81">
        <v>0</v>
      </c>
      <c r="K1191" s="81">
        <v>0</v>
      </c>
      <c r="L1191" s="81">
        <v>0</v>
      </c>
      <c r="M1191" s="81">
        <v>40.5</v>
      </c>
      <c r="N1191" s="81">
        <v>26</v>
      </c>
      <c r="O1191" s="159">
        <v>25.746951986774196</v>
      </c>
      <c r="P1191" s="160">
        <v>29.5</v>
      </c>
    </row>
    <row r="1192" spans="1:16" s="69" customFormat="1" ht="47.25" customHeight="1">
      <c r="A1192" s="58">
        <f t="shared" si="224"/>
        <v>1104</v>
      </c>
      <c r="B1192" s="58">
        <f t="shared" si="225"/>
        <v>12</v>
      </c>
      <c r="C1192" s="80">
        <v>290</v>
      </c>
      <c r="D1192" s="59" t="s">
        <v>870</v>
      </c>
      <c r="E1192" s="157" t="s">
        <v>764</v>
      </c>
      <c r="F1192" s="58" t="s">
        <v>212</v>
      </c>
      <c r="G1192" s="81">
        <v>167.22800000000001</v>
      </c>
      <c r="H1192" s="81">
        <v>83.614000000000004</v>
      </c>
      <c r="I1192" s="81">
        <v>56.923999999999999</v>
      </c>
      <c r="J1192" s="81">
        <v>0</v>
      </c>
      <c r="K1192" s="81">
        <v>0</v>
      </c>
      <c r="L1192" s="81">
        <v>0</v>
      </c>
      <c r="M1192" s="81">
        <v>25</v>
      </c>
      <c r="N1192" s="81">
        <v>1.69</v>
      </c>
      <c r="O1192" s="159">
        <v>15.960245891836294</v>
      </c>
      <c r="P1192" s="160">
        <v>26.5</v>
      </c>
    </row>
    <row r="1193" spans="1:16" s="69" customFormat="1" ht="48" customHeight="1">
      <c r="A1193" s="58">
        <f t="shared" si="224"/>
        <v>1105</v>
      </c>
      <c r="B1193" s="58">
        <f t="shared" si="225"/>
        <v>13</v>
      </c>
      <c r="C1193" s="80">
        <v>1654</v>
      </c>
      <c r="D1193" s="59" t="s">
        <v>871</v>
      </c>
      <c r="E1193" s="157" t="s">
        <v>764</v>
      </c>
      <c r="F1193" s="58" t="s">
        <v>213</v>
      </c>
      <c r="G1193" s="81">
        <v>299.02600000000001</v>
      </c>
      <c r="H1193" s="81">
        <v>149.51300000000001</v>
      </c>
      <c r="I1193" s="81">
        <v>95.108999999999995</v>
      </c>
      <c r="J1193" s="81">
        <v>0</v>
      </c>
      <c r="K1193" s="81">
        <v>0</v>
      </c>
      <c r="L1193" s="81">
        <v>0</v>
      </c>
      <c r="M1193" s="81">
        <v>45</v>
      </c>
      <c r="N1193" s="81">
        <v>9.4039999999999999</v>
      </c>
      <c r="O1193" s="159">
        <v>18.193735661781918</v>
      </c>
      <c r="P1193" s="160">
        <v>26.5</v>
      </c>
    </row>
    <row r="1194" spans="1:16" s="69" customFormat="1" ht="80.25" customHeight="1">
      <c r="A1194" s="58">
        <f t="shared" si="224"/>
        <v>1106</v>
      </c>
      <c r="B1194" s="58">
        <f t="shared" si="225"/>
        <v>14</v>
      </c>
      <c r="C1194" s="80">
        <v>1809</v>
      </c>
      <c r="D1194" s="59" t="s">
        <v>868</v>
      </c>
      <c r="E1194" s="157" t="s">
        <v>764</v>
      </c>
      <c r="F1194" s="58" t="s">
        <v>869</v>
      </c>
      <c r="G1194" s="81">
        <v>199</v>
      </c>
      <c r="H1194" s="81">
        <v>99.5</v>
      </c>
      <c r="I1194" s="81">
        <v>69.400000000000006</v>
      </c>
      <c r="J1194" s="81">
        <v>0</v>
      </c>
      <c r="K1194" s="81">
        <v>0</v>
      </c>
      <c r="L1194" s="81">
        <v>0</v>
      </c>
      <c r="M1194" s="81">
        <v>30.1</v>
      </c>
      <c r="N1194" s="81">
        <v>0</v>
      </c>
      <c r="O1194" s="159">
        <v>15.125628140703517</v>
      </c>
      <c r="P1194" s="160">
        <v>27.166666666666668</v>
      </c>
    </row>
    <row r="1195" spans="1:16" s="69" customFormat="1" ht="63.75" customHeight="1">
      <c r="A1195" s="58">
        <f t="shared" si="224"/>
        <v>1107</v>
      </c>
      <c r="B1195" s="58">
        <f t="shared" si="225"/>
        <v>15</v>
      </c>
      <c r="C1195" s="80">
        <v>2718</v>
      </c>
      <c r="D1195" s="59" t="s">
        <v>866</v>
      </c>
      <c r="E1195" s="157" t="s">
        <v>764</v>
      </c>
      <c r="F1195" s="58" t="s">
        <v>867</v>
      </c>
      <c r="G1195" s="81">
        <v>97.998999999999995</v>
      </c>
      <c r="H1195" s="81">
        <v>48.999000000000002</v>
      </c>
      <c r="I1195" s="81">
        <v>28.3</v>
      </c>
      <c r="J1195" s="81">
        <v>0</v>
      </c>
      <c r="K1195" s="81">
        <v>0</v>
      </c>
      <c r="L1195" s="81">
        <v>0</v>
      </c>
      <c r="M1195" s="81">
        <v>10.5</v>
      </c>
      <c r="N1195" s="81">
        <v>10.199999999999999</v>
      </c>
      <c r="O1195" s="159">
        <v>21.122664516984869</v>
      </c>
      <c r="P1195" s="160">
        <v>27.833333333333332</v>
      </c>
    </row>
    <row r="1196" spans="1:16" s="79" customFormat="1" ht="39.75" customHeight="1">
      <c r="A1196" s="58">
        <f t="shared" si="224"/>
        <v>1108</v>
      </c>
      <c r="B1196" s="58">
        <f t="shared" si="225"/>
        <v>16</v>
      </c>
      <c r="C1196" s="58">
        <v>425</v>
      </c>
      <c r="D1196" s="59" t="s">
        <v>1090</v>
      </c>
      <c r="E1196" s="157" t="s">
        <v>876</v>
      </c>
      <c r="F1196" s="161" t="s">
        <v>213</v>
      </c>
      <c r="G1196" s="60">
        <v>299.95400000000001</v>
      </c>
      <c r="H1196" s="60">
        <v>149.977</v>
      </c>
      <c r="I1196" s="60">
        <v>94.822000000000003</v>
      </c>
      <c r="J1196" s="60">
        <v>0</v>
      </c>
      <c r="K1196" s="60">
        <v>0</v>
      </c>
      <c r="L1196" s="60">
        <v>0</v>
      </c>
      <c r="M1196" s="60">
        <v>45</v>
      </c>
      <c r="N1196" s="60">
        <v>10.154999999999999</v>
      </c>
      <c r="O1196" s="61">
        <v>18.3878194656514</v>
      </c>
      <c r="P1196" s="162">
        <v>28.166666666666668</v>
      </c>
    </row>
    <row r="1197" spans="1:16" s="79" customFormat="1" ht="39.75" customHeight="1">
      <c r="A1197" s="58">
        <f t="shared" si="224"/>
        <v>1109</v>
      </c>
      <c r="B1197" s="58">
        <f t="shared" si="225"/>
        <v>17</v>
      </c>
      <c r="C1197" s="58">
        <v>1128</v>
      </c>
      <c r="D1197" s="59" t="s">
        <v>1091</v>
      </c>
      <c r="E1197" s="157" t="s">
        <v>876</v>
      </c>
      <c r="F1197" s="161" t="s">
        <v>1092</v>
      </c>
      <c r="G1197" s="60">
        <v>299.69200000000001</v>
      </c>
      <c r="H1197" s="60">
        <v>149.846</v>
      </c>
      <c r="I1197" s="60">
        <v>97.850999999999999</v>
      </c>
      <c r="J1197" s="60">
        <v>0</v>
      </c>
      <c r="K1197" s="60">
        <v>0</v>
      </c>
      <c r="L1197" s="60">
        <v>0</v>
      </c>
      <c r="M1197" s="60">
        <v>31</v>
      </c>
      <c r="N1197" s="60">
        <v>20.995000000000001</v>
      </c>
      <c r="O1197" s="61">
        <v>17.349478798232852</v>
      </c>
      <c r="P1197" s="162">
        <v>28.166666666666668</v>
      </c>
    </row>
    <row r="1198" spans="1:16" s="79" customFormat="1" ht="46.5" customHeight="1">
      <c r="A1198" s="58">
        <f t="shared" si="224"/>
        <v>1110</v>
      </c>
      <c r="B1198" s="58">
        <f t="shared" si="225"/>
        <v>18</v>
      </c>
      <c r="C1198" s="58">
        <v>1475</v>
      </c>
      <c r="D1198" s="59" t="s">
        <v>1094</v>
      </c>
      <c r="E1198" s="157" t="s">
        <v>876</v>
      </c>
      <c r="F1198" s="161" t="s">
        <v>1095</v>
      </c>
      <c r="G1198" s="60">
        <v>99.971999999999994</v>
      </c>
      <c r="H1198" s="60">
        <v>49.985999999999997</v>
      </c>
      <c r="I1198" s="60">
        <v>30.335999999999999</v>
      </c>
      <c r="J1198" s="60">
        <v>0</v>
      </c>
      <c r="K1198" s="60">
        <v>0</v>
      </c>
      <c r="L1198" s="60">
        <v>0</v>
      </c>
      <c r="M1198" s="60">
        <v>10</v>
      </c>
      <c r="N1198" s="60">
        <v>9.65</v>
      </c>
      <c r="O1198" s="61">
        <v>19.655503540991479</v>
      </c>
      <c r="P1198" s="162">
        <v>27.166666666666668</v>
      </c>
    </row>
    <row r="1199" spans="1:16" s="79" customFormat="1" ht="52.5" customHeight="1">
      <c r="A1199" s="58">
        <f t="shared" si="224"/>
        <v>1111</v>
      </c>
      <c r="B1199" s="58">
        <f t="shared" si="225"/>
        <v>19</v>
      </c>
      <c r="C1199" s="58">
        <v>2604</v>
      </c>
      <c r="D1199" s="59" t="s">
        <v>1093</v>
      </c>
      <c r="E1199" s="157" t="s">
        <v>876</v>
      </c>
      <c r="F1199" s="161" t="s">
        <v>573</v>
      </c>
      <c r="G1199" s="60">
        <v>238</v>
      </c>
      <c r="H1199" s="60">
        <v>119</v>
      </c>
      <c r="I1199" s="60">
        <v>68</v>
      </c>
      <c r="J1199" s="60">
        <v>0</v>
      </c>
      <c r="K1199" s="60">
        <v>0</v>
      </c>
      <c r="L1199" s="60">
        <v>0</v>
      </c>
      <c r="M1199" s="60">
        <v>26</v>
      </c>
      <c r="N1199" s="60">
        <v>25</v>
      </c>
      <c r="O1199" s="61">
        <v>21.428571428571427</v>
      </c>
      <c r="P1199" s="162">
        <v>27.5</v>
      </c>
    </row>
    <row r="1200" spans="1:16" s="79" customFormat="1" ht="52.5" customHeight="1">
      <c r="A1200" s="58">
        <f t="shared" si="224"/>
        <v>1112</v>
      </c>
      <c r="B1200" s="58">
        <f t="shared" si="225"/>
        <v>20</v>
      </c>
      <c r="C1200" s="58">
        <v>1625</v>
      </c>
      <c r="D1200" s="59" t="s">
        <v>1731</v>
      </c>
      <c r="E1200" s="157" t="s">
        <v>876</v>
      </c>
      <c r="F1200" s="161" t="s">
        <v>1730</v>
      </c>
      <c r="G1200" s="60">
        <v>299.98099999999999</v>
      </c>
      <c r="H1200" s="60">
        <v>149.99</v>
      </c>
      <c r="I1200" s="60">
        <v>89.429000000000002</v>
      </c>
      <c r="J1200" s="60">
        <v>0</v>
      </c>
      <c r="K1200" s="60">
        <v>0</v>
      </c>
      <c r="L1200" s="60">
        <v>0</v>
      </c>
      <c r="M1200" s="60">
        <v>31</v>
      </c>
      <c r="N1200" s="60">
        <v>29.562000000000001</v>
      </c>
      <c r="O1200" s="61">
        <f t="shared" ref="O1200" si="226">(N1200+M1200+L1200)/G1200*100</f>
        <v>20.188611945423212</v>
      </c>
      <c r="P1200" s="162">
        <v>26.167000000000002</v>
      </c>
    </row>
    <row r="1201" spans="1:16" s="82" customFormat="1" ht="141" customHeight="1">
      <c r="A1201" s="58">
        <f t="shared" si="224"/>
        <v>1113</v>
      </c>
      <c r="B1201" s="58">
        <f t="shared" si="225"/>
        <v>21</v>
      </c>
      <c r="C1201" s="80">
        <v>207</v>
      </c>
      <c r="D1201" s="163" t="s">
        <v>1432</v>
      </c>
      <c r="E1201" s="157" t="s">
        <v>1100</v>
      </c>
      <c r="F1201" s="58" t="s">
        <v>869</v>
      </c>
      <c r="G1201" s="81">
        <v>90</v>
      </c>
      <c r="H1201" s="81">
        <v>45</v>
      </c>
      <c r="I1201" s="81">
        <v>26</v>
      </c>
      <c r="J1201" s="81">
        <v>0</v>
      </c>
      <c r="K1201" s="81">
        <v>0</v>
      </c>
      <c r="L1201" s="81">
        <v>0</v>
      </c>
      <c r="M1201" s="81">
        <v>19</v>
      </c>
      <c r="N1201" s="81">
        <v>0</v>
      </c>
      <c r="O1201" s="159">
        <v>21.111111111111111</v>
      </c>
      <c r="P1201" s="160">
        <v>30.166666666666668</v>
      </c>
    </row>
    <row r="1202" spans="1:16" s="82" customFormat="1" ht="56.25">
      <c r="A1202" s="58">
        <f t="shared" si="224"/>
        <v>1114</v>
      </c>
      <c r="B1202" s="58">
        <f t="shared" si="225"/>
        <v>22</v>
      </c>
      <c r="C1202" s="80">
        <v>2381</v>
      </c>
      <c r="D1202" s="163" t="s">
        <v>1433</v>
      </c>
      <c r="E1202" s="157" t="s">
        <v>1100</v>
      </c>
      <c r="F1202" s="58" t="s">
        <v>1095</v>
      </c>
      <c r="G1202" s="81">
        <v>248.66499999999999</v>
      </c>
      <c r="H1202" s="81">
        <v>124.33199999999999</v>
      </c>
      <c r="I1202" s="81">
        <v>79.165000000000006</v>
      </c>
      <c r="J1202" s="81">
        <v>0</v>
      </c>
      <c r="K1202" s="81">
        <v>0</v>
      </c>
      <c r="L1202" s="81">
        <v>0</v>
      </c>
      <c r="M1202" s="81">
        <v>28.468</v>
      </c>
      <c r="N1202" s="81">
        <v>16.7</v>
      </c>
      <c r="O1202" s="159">
        <v>18.164196810970584</v>
      </c>
      <c r="P1202" s="160">
        <v>29.833333333333332</v>
      </c>
    </row>
    <row r="1203" spans="1:16" s="79" customFormat="1" ht="56.25">
      <c r="A1203" s="58">
        <f t="shared" si="224"/>
        <v>1115</v>
      </c>
      <c r="B1203" s="58">
        <f t="shared" si="225"/>
        <v>23</v>
      </c>
      <c r="C1203" s="58">
        <v>250</v>
      </c>
      <c r="D1203" s="59" t="s">
        <v>1631</v>
      </c>
      <c r="E1203" s="157" t="s">
        <v>1441</v>
      </c>
      <c r="F1203" s="58" t="s">
        <v>212</v>
      </c>
      <c r="G1203" s="60">
        <v>296.37700000000001</v>
      </c>
      <c r="H1203" s="60">
        <v>148.18799999999999</v>
      </c>
      <c r="I1203" s="60">
        <v>103.18899999999999</v>
      </c>
      <c r="J1203" s="60">
        <v>0</v>
      </c>
      <c r="K1203" s="60">
        <v>0</v>
      </c>
      <c r="L1203" s="60">
        <v>0</v>
      </c>
      <c r="M1203" s="60">
        <v>45</v>
      </c>
      <c r="N1203" s="60">
        <v>0</v>
      </c>
      <c r="O1203" s="61">
        <v>15.183364431113075</v>
      </c>
      <c r="P1203" s="158">
        <v>27.166666666666668</v>
      </c>
    </row>
    <row r="1204" spans="1:16" s="79" customFormat="1" ht="66.75" customHeight="1">
      <c r="A1204" s="58">
        <f t="shared" si="224"/>
        <v>1116</v>
      </c>
      <c r="B1204" s="58">
        <f t="shared" si="225"/>
        <v>24</v>
      </c>
      <c r="C1204" s="58">
        <v>1125</v>
      </c>
      <c r="D1204" s="59" t="s">
        <v>1632</v>
      </c>
      <c r="E1204" s="157" t="s">
        <v>1441</v>
      </c>
      <c r="F1204" s="58" t="s">
        <v>1633</v>
      </c>
      <c r="G1204" s="60">
        <v>279.06700000000001</v>
      </c>
      <c r="H1204" s="60">
        <v>139.53299999999999</v>
      </c>
      <c r="I1204" s="60">
        <v>94.534000000000006</v>
      </c>
      <c r="J1204" s="60">
        <v>0</v>
      </c>
      <c r="K1204" s="60">
        <v>0</v>
      </c>
      <c r="L1204" s="60">
        <v>0</v>
      </c>
      <c r="M1204" s="60">
        <v>45</v>
      </c>
      <c r="N1204" s="60">
        <v>0</v>
      </c>
      <c r="O1204" s="61">
        <v>16.125159907835751</v>
      </c>
      <c r="P1204" s="158">
        <v>27.5</v>
      </c>
    </row>
    <row r="1205" spans="1:16" s="11" customFormat="1" ht="20.25">
      <c r="A1205" s="10"/>
      <c r="B1205" s="13">
        <v>20</v>
      </c>
      <c r="C1205" s="5"/>
      <c r="D1205" s="9" t="s">
        <v>27</v>
      </c>
      <c r="E1205" s="87"/>
      <c r="F1205" s="5"/>
      <c r="G1205" s="12">
        <f>SUM(G1206:G1225)</f>
        <v>4853.0360000000001</v>
      </c>
      <c r="H1205" s="12">
        <f t="shared" ref="H1205:N1205" si="227">SUM(H1206:H1225)</f>
        <v>2003.5059999999999</v>
      </c>
      <c r="I1205" s="12">
        <f t="shared" si="227"/>
        <v>1307.6599999999999</v>
      </c>
      <c r="J1205" s="12">
        <f t="shared" si="227"/>
        <v>518.90600000000006</v>
      </c>
      <c r="K1205" s="12">
        <f t="shared" si="227"/>
        <v>0</v>
      </c>
      <c r="L1205" s="12">
        <f t="shared" si="227"/>
        <v>517.13400000000001</v>
      </c>
      <c r="M1205" s="12">
        <f t="shared" si="227"/>
        <v>321.19299999999998</v>
      </c>
      <c r="N1205" s="12">
        <f t="shared" si="227"/>
        <v>184.63700000000003</v>
      </c>
      <c r="O1205" s="37"/>
      <c r="P1205" s="37"/>
    </row>
    <row r="1206" spans="1:16" s="79" customFormat="1" ht="82.5" customHeight="1">
      <c r="A1206" s="58">
        <f>A1204+1</f>
        <v>1117</v>
      </c>
      <c r="B1206" s="58">
        <v>1</v>
      </c>
      <c r="C1206" s="58">
        <v>1565</v>
      </c>
      <c r="D1206" s="59" t="s">
        <v>584</v>
      </c>
      <c r="E1206" s="157" t="s">
        <v>44</v>
      </c>
      <c r="F1206" s="58" t="s">
        <v>585</v>
      </c>
      <c r="G1206" s="60">
        <v>299.10399999999998</v>
      </c>
      <c r="H1206" s="60">
        <v>97.177999999999997</v>
      </c>
      <c r="I1206" s="60">
        <v>97.177999999999997</v>
      </c>
      <c r="J1206" s="60">
        <v>0</v>
      </c>
      <c r="K1206" s="60">
        <v>0</v>
      </c>
      <c r="L1206" s="60">
        <v>0</v>
      </c>
      <c r="M1206" s="60">
        <v>89.956000000000003</v>
      </c>
      <c r="N1206" s="60">
        <v>14.792</v>
      </c>
      <c r="O1206" s="61">
        <v>35.020594843265222</v>
      </c>
      <c r="P1206" s="158">
        <v>31</v>
      </c>
    </row>
    <row r="1207" spans="1:16" s="79" customFormat="1" ht="66.75" customHeight="1">
      <c r="A1207" s="58">
        <f>A1206+1</f>
        <v>1118</v>
      </c>
      <c r="B1207" s="58">
        <f>B1206+1</f>
        <v>2</v>
      </c>
      <c r="C1207" s="58">
        <v>1080</v>
      </c>
      <c r="D1207" s="59" t="s">
        <v>586</v>
      </c>
      <c r="E1207" s="157" t="s">
        <v>44</v>
      </c>
      <c r="F1207" s="58" t="s">
        <v>216</v>
      </c>
      <c r="G1207" s="60">
        <v>57.884</v>
      </c>
      <c r="H1207" s="60">
        <v>28.942</v>
      </c>
      <c r="I1207" s="60">
        <v>16.141999999999999</v>
      </c>
      <c r="J1207" s="60">
        <v>0</v>
      </c>
      <c r="K1207" s="60">
        <v>0</v>
      </c>
      <c r="L1207" s="60">
        <v>12.8</v>
      </c>
      <c r="M1207" s="60">
        <v>0</v>
      </c>
      <c r="N1207" s="60">
        <v>0</v>
      </c>
      <c r="O1207" s="61">
        <v>22.113191901043468</v>
      </c>
      <c r="P1207" s="158">
        <v>30.666666666666668</v>
      </c>
    </row>
    <row r="1208" spans="1:16" s="79" customFormat="1" ht="66.75" customHeight="1">
      <c r="A1208" s="58">
        <f>A1207+1</f>
        <v>1119</v>
      </c>
      <c r="B1208" s="58">
        <f>B1207+1</f>
        <v>3</v>
      </c>
      <c r="C1208" s="58">
        <v>1207</v>
      </c>
      <c r="D1208" s="59" t="s">
        <v>587</v>
      </c>
      <c r="E1208" s="157" t="s">
        <v>44</v>
      </c>
      <c r="F1208" s="58" t="s">
        <v>214</v>
      </c>
      <c r="G1208" s="60">
        <v>395</v>
      </c>
      <c r="H1208" s="60">
        <v>197.5</v>
      </c>
      <c r="I1208" s="60">
        <v>0</v>
      </c>
      <c r="J1208" s="60">
        <v>117.5</v>
      </c>
      <c r="K1208" s="60">
        <v>0</v>
      </c>
      <c r="L1208" s="60">
        <v>0</v>
      </c>
      <c r="M1208" s="60">
        <v>40.237000000000002</v>
      </c>
      <c r="N1208" s="60">
        <v>39.762999999999998</v>
      </c>
      <c r="O1208" s="61">
        <v>20.253164556962027</v>
      </c>
      <c r="P1208" s="158">
        <v>30.333333333333332</v>
      </c>
    </row>
    <row r="1209" spans="1:16" s="79" customFormat="1" ht="66.75" customHeight="1">
      <c r="A1209" s="58">
        <f t="shared" ref="A1209:A1225" si="228">A1208+1</f>
        <v>1120</v>
      </c>
      <c r="B1209" s="58">
        <f t="shared" ref="B1209:B1216" si="229">B1208+1</f>
        <v>4</v>
      </c>
      <c r="C1209" s="58">
        <v>1763</v>
      </c>
      <c r="D1209" s="59" t="s">
        <v>588</v>
      </c>
      <c r="E1209" s="157" t="s">
        <v>44</v>
      </c>
      <c r="F1209" s="58" t="s">
        <v>218</v>
      </c>
      <c r="G1209" s="60">
        <v>178.5</v>
      </c>
      <c r="H1209" s="60">
        <v>71.25</v>
      </c>
      <c r="I1209" s="60">
        <v>71.25</v>
      </c>
      <c r="J1209" s="60">
        <v>0</v>
      </c>
      <c r="K1209" s="60">
        <v>0</v>
      </c>
      <c r="L1209" s="60">
        <v>15</v>
      </c>
      <c r="M1209" s="60">
        <v>21</v>
      </c>
      <c r="N1209" s="60">
        <v>0</v>
      </c>
      <c r="O1209" s="61">
        <v>20.168067226890756</v>
      </c>
      <c r="P1209" s="158">
        <v>30</v>
      </c>
    </row>
    <row r="1210" spans="1:16" s="79" customFormat="1" ht="66.75" customHeight="1">
      <c r="A1210" s="58">
        <f t="shared" si="228"/>
        <v>1121</v>
      </c>
      <c r="B1210" s="58">
        <f t="shared" si="229"/>
        <v>5</v>
      </c>
      <c r="C1210" s="58">
        <v>2180</v>
      </c>
      <c r="D1210" s="59" t="s">
        <v>589</v>
      </c>
      <c r="E1210" s="157" t="s">
        <v>44</v>
      </c>
      <c r="F1210" s="58" t="s">
        <v>217</v>
      </c>
      <c r="G1210" s="60">
        <v>111.779</v>
      </c>
      <c r="H1210" s="60">
        <v>20</v>
      </c>
      <c r="I1210" s="60">
        <v>67.778999999999996</v>
      </c>
      <c r="J1210" s="60">
        <v>0</v>
      </c>
      <c r="K1210" s="60">
        <v>0</v>
      </c>
      <c r="L1210" s="60">
        <v>24</v>
      </c>
      <c r="M1210" s="60">
        <v>0</v>
      </c>
      <c r="N1210" s="60">
        <v>0</v>
      </c>
      <c r="O1210" s="61">
        <v>21.470938190536685</v>
      </c>
      <c r="P1210" s="158">
        <v>30</v>
      </c>
    </row>
    <row r="1211" spans="1:16" s="79" customFormat="1" ht="66.75" customHeight="1">
      <c r="A1211" s="58">
        <f t="shared" si="228"/>
        <v>1122</v>
      </c>
      <c r="B1211" s="58">
        <f t="shared" si="229"/>
        <v>6</v>
      </c>
      <c r="C1211" s="58">
        <v>72</v>
      </c>
      <c r="D1211" s="59" t="s">
        <v>590</v>
      </c>
      <c r="E1211" s="157" t="s">
        <v>44</v>
      </c>
      <c r="F1211" s="58" t="s">
        <v>591</v>
      </c>
      <c r="G1211" s="60">
        <v>141.4</v>
      </c>
      <c r="H1211" s="60">
        <v>50</v>
      </c>
      <c r="I1211" s="60">
        <v>52.4</v>
      </c>
      <c r="J1211" s="60">
        <v>10</v>
      </c>
      <c r="K1211" s="60">
        <v>0</v>
      </c>
      <c r="L1211" s="60">
        <v>29</v>
      </c>
      <c r="M1211" s="60">
        <v>0</v>
      </c>
      <c r="N1211" s="60">
        <v>0</v>
      </c>
      <c r="O1211" s="61">
        <v>20.509193776520508</v>
      </c>
      <c r="P1211" s="158">
        <v>29.333333333333332</v>
      </c>
    </row>
    <row r="1212" spans="1:16" s="79" customFormat="1" ht="66.75" customHeight="1">
      <c r="A1212" s="58">
        <f t="shared" si="228"/>
        <v>1123</v>
      </c>
      <c r="B1212" s="58">
        <f t="shared" si="229"/>
        <v>7</v>
      </c>
      <c r="C1212" s="58">
        <v>1840</v>
      </c>
      <c r="D1212" s="59" t="s">
        <v>592</v>
      </c>
      <c r="E1212" s="157" t="s">
        <v>44</v>
      </c>
      <c r="F1212" s="58" t="s">
        <v>215</v>
      </c>
      <c r="G1212" s="60">
        <v>337.81900000000002</v>
      </c>
      <c r="H1212" s="60">
        <v>136.36000000000001</v>
      </c>
      <c r="I1212" s="60">
        <v>136.36000000000001</v>
      </c>
      <c r="J1212" s="60">
        <v>0</v>
      </c>
      <c r="K1212" s="60">
        <v>0</v>
      </c>
      <c r="L1212" s="60">
        <v>0</v>
      </c>
      <c r="M1212" s="60">
        <v>55</v>
      </c>
      <c r="N1212" s="60">
        <v>10.099</v>
      </c>
      <c r="O1212" s="61">
        <v>19.270378516306071</v>
      </c>
      <c r="P1212" s="158">
        <v>29.333333333333332</v>
      </c>
    </row>
    <row r="1213" spans="1:16" s="79" customFormat="1" ht="81" customHeight="1">
      <c r="A1213" s="58">
        <f t="shared" si="228"/>
        <v>1124</v>
      </c>
      <c r="B1213" s="58">
        <f t="shared" si="229"/>
        <v>8</v>
      </c>
      <c r="C1213" s="58">
        <v>847</v>
      </c>
      <c r="D1213" s="59" t="s">
        <v>593</v>
      </c>
      <c r="E1213" s="157" t="s">
        <v>44</v>
      </c>
      <c r="F1213" s="58" t="s">
        <v>594</v>
      </c>
      <c r="G1213" s="60">
        <v>50.155999999999999</v>
      </c>
      <c r="H1213" s="60">
        <v>14.304</v>
      </c>
      <c r="I1213" s="60">
        <v>14.303000000000001</v>
      </c>
      <c r="J1213" s="60">
        <v>5</v>
      </c>
      <c r="K1213" s="60">
        <v>0</v>
      </c>
      <c r="L1213" s="60">
        <v>0</v>
      </c>
      <c r="M1213" s="60">
        <v>10</v>
      </c>
      <c r="N1213" s="60">
        <v>6.5490000000000004</v>
      </c>
      <c r="O1213" s="61">
        <v>32.995055427067548</v>
      </c>
      <c r="P1213" s="158">
        <v>29</v>
      </c>
    </row>
    <row r="1214" spans="1:16" s="79" customFormat="1" ht="66.75" customHeight="1">
      <c r="A1214" s="58">
        <f t="shared" si="228"/>
        <v>1125</v>
      </c>
      <c r="B1214" s="58">
        <f t="shared" si="229"/>
        <v>9</v>
      </c>
      <c r="C1214" s="58">
        <v>988</v>
      </c>
      <c r="D1214" s="59" t="s">
        <v>595</v>
      </c>
      <c r="E1214" s="157" t="s">
        <v>44</v>
      </c>
      <c r="F1214" s="58" t="s">
        <v>596</v>
      </c>
      <c r="G1214" s="60">
        <v>22.8</v>
      </c>
      <c r="H1214" s="60">
        <v>8.9</v>
      </c>
      <c r="I1214" s="60">
        <v>8.9</v>
      </c>
      <c r="J1214" s="60">
        <v>0</v>
      </c>
      <c r="K1214" s="60">
        <v>0</v>
      </c>
      <c r="L1214" s="60">
        <v>0</v>
      </c>
      <c r="M1214" s="60">
        <v>5</v>
      </c>
      <c r="N1214" s="60">
        <v>0</v>
      </c>
      <c r="O1214" s="61">
        <v>21.929824561403507</v>
      </c>
      <c r="P1214" s="158">
        <v>29</v>
      </c>
    </row>
    <row r="1215" spans="1:16" s="79" customFormat="1" ht="78.75" customHeight="1">
      <c r="A1215" s="58">
        <f t="shared" si="228"/>
        <v>1126</v>
      </c>
      <c r="B1215" s="58">
        <f t="shared" si="229"/>
        <v>10</v>
      </c>
      <c r="C1215" s="58">
        <v>1130</v>
      </c>
      <c r="D1215" s="59" t="s">
        <v>1732</v>
      </c>
      <c r="E1215" s="157" t="s">
        <v>44</v>
      </c>
      <c r="F1215" s="58" t="s">
        <v>1733</v>
      </c>
      <c r="G1215" s="60">
        <v>224.21799999999999</v>
      </c>
      <c r="H1215" s="60">
        <v>100</v>
      </c>
      <c r="I1215" s="60">
        <v>86.188000000000002</v>
      </c>
      <c r="J1215" s="60">
        <v>0</v>
      </c>
      <c r="K1215" s="60">
        <v>0</v>
      </c>
      <c r="L1215" s="60">
        <v>0</v>
      </c>
      <c r="M1215" s="60">
        <v>25</v>
      </c>
      <c r="N1215" s="60">
        <v>13.03</v>
      </c>
      <c r="O1215" s="61">
        <f t="shared" ref="O1215" si="230">(L1215+M1215+N1215)/G1215*100</f>
        <v>16.961171716811318</v>
      </c>
      <c r="P1215" s="158">
        <v>25</v>
      </c>
    </row>
    <row r="1216" spans="1:16" s="79" customFormat="1" ht="66.75" customHeight="1">
      <c r="A1216" s="58">
        <f t="shared" si="228"/>
        <v>1127</v>
      </c>
      <c r="B1216" s="58">
        <f t="shared" si="229"/>
        <v>11</v>
      </c>
      <c r="C1216" s="58">
        <v>2611</v>
      </c>
      <c r="D1216" s="59" t="s">
        <v>872</v>
      </c>
      <c r="E1216" s="157" t="s">
        <v>764</v>
      </c>
      <c r="F1216" s="58" t="s">
        <v>873</v>
      </c>
      <c r="G1216" s="60">
        <v>497.91399999999999</v>
      </c>
      <c r="H1216" s="60">
        <v>200</v>
      </c>
      <c r="I1216" s="60">
        <v>222.91399999999999</v>
      </c>
      <c r="J1216" s="60">
        <v>0</v>
      </c>
      <c r="K1216" s="60">
        <v>0</v>
      </c>
      <c r="L1216" s="60">
        <v>0</v>
      </c>
      <c r="M1216" s="60">
        <v>75</v>
      </c>
      <c r="N1216" s="60">
        <v>0</v>
      </c>
      <c r="O1216" s="61">
        <f>(N1216+M1216+L1216)/G1216*100</f>
        <v>15.0628421775648</v>
      </c>
      <c r="P1216" s="158" t="e">
        <f>#REF!+#REF!</f>
        <v>#REF!</v>
      </c>
    </row>
    <row r="1217" spans="1:16" s="79" customFormat="1" ht="66.75" customHeight="1">
      <c r="A1217" s="58">
        <f t="shared" si="228"/>
        <v>1128</v>
      </c>
      <c r="B1217" s="58">
        <f t="shared" ref="B1217:B1225" si="231">B1216+1</f>
        <v>12</v>
      </c>
      <c r="C1217" s="58">
        <v>215</v>
      </c>
      <c r="D1217" s="59" t="s">
        <v>1096</v>
      </c>
      <c r="E1217" s="157" t="s">
        <v>876</v>
      </c>
      <c r="F1217" s="58" t="s">
        <v>591</v>
      </c>
      <c r="G1217" s="60">
        <v>31.202000000000002</v>
      </c>
      <c r="H1217" s="60">
        <v>10</v>
      </c>
      <c r="I1217" s="60">
        <v>12.458</v>
      </c>
      <c r="J1217" s="60">
        <v>2</v>
      </c>
      <c r="K1217" s="60">
        <v>0</v>
      </c>
      <c r="L1217" s="60">
        <v>3.5</v>
      </c>
      <c r="M1217" s="60">
        <v>0</v>
      </c>
      <c r="N1217" s="60">
        <v>3.2440000000000002</v>
      </c>
      <c r="O1217" s="61">
        <v>21.613999102621626</v>
      </c>
      <c r="P1217" s="158">
        <v>27.666666666666668</v>
      </c>
    </row>
    <row r="1218" spans="1:16" s="79" customFormat="1" ht="66.75" customHeight="1">
      <c r="A1218" s="58">
        <f t="shared" si="228"/>
        <v>1129</v>
      </c>
      <c r="B1218" s="58">
        <f t="shared" si="231"/>
        <v>13</v>
      </c>
      <c r="C1218" s="58">
        <v>1249</v>
      </c>
      <c r="D1218" s="59" t="s">
        <v>1097</v>
      </c>
      <c r="E1218" s="157" t="s">
        <v>876</v>
      </c>
      <c r="F1218" s="58" t="s">
        <v>1098</v>
      </c>
      <c r="G1218" s="60">
        <v>199.94499999999999</v>
      </c>
      <c r="H1218" s="60">
        <v>99.971999999999994</v>
      </c>
      <c r="I1218" s="60">
        <v>0</v>
      </c>
      <c r="J1218" s="60">
        <v>59.972999999999999</v>
      </c>
      <c r="K1218" s="60">
        <v>0</v>
      </c>
      <c r="L1218" s="60">
        <v>40</v>
      </c>
      <c r="M1218" s="60">
        <v>0</v>
      </c>
      <c r="N1218" s="60">
        <v>0</v>
      </c>
      <c r="O1218" s="61">
        <v>20.005501512916052</v>
      </c>
      <c r="P1218" s="158">
        <v>27.333333333333332</v>
      </c>
    </row>
    <row r="1219" spans="1:16" s="79" customFormat="1" ht="66.75" customHeight="1">
      <c r="A1219" s="58">
        <f t="shared" si="228"/>
        <v>1130</v>
      </c>
      <c r="B1219" s="58">
        <f t="shared" si="231"/>
        <v>14</v>
      </c>
      <c r="C1219" s="58">
        <v>1962</v>
      </c>
      <c r="D1219" s="59" t="s">
        <v>1099</v>
      </c>
      <c r="E1219" s="157" t="s">
        <v>876</v>
      </c>
      <c r="F1219" s="58" t="s">
        <v>218</v>
      </c>
      <c r="G1219" s="60">
        <v>299.52</v>
      </c>
      <c r="H1219" s="60">
        <v>140</v>
      </c>
      <c r="I1219" s="60">
        <v>42.908999999999999</v>
      </c>
      <c r="J1219" s="60">
        <v>47</v>
      </c>
      <c r="K1219" s="60">
        <v>0</v>
      </c>
      <c r="L1219" s="60">
        <v>47</v>
      </c>
      <c r="M1219" s="60">
        <v>0</v>
      </c>
      <c r="N1219" s="60">
        <v>22.611000000000001</v>
      </c>
      <c r="O1219" s="61">
        <v>23.240852029914532</v>
      </c>
      <c r="P1219" s="158">
        <v>27.333333333333332</v>
      </c>
    </row>
    <row r="1220" spans="1:16" s="79" customFormat="1" ht="57" customHeight="1">
      <c r="A1220" s="58">
        <f t="shared" si="228"/>
        <v>1131</v>
      </c>
      <c r="B1220" s="58">
        <f t="shared" si="231"/>
        <v>15</v>
      </c>
      <c r="C1220" s="58">
        <v>1944</v>
      </c>
      <c r="D1220" s="59" t="s">
        <v>1434</v>
      </c>
      <c r="E1220" s="157" t="s">
        <v>1100</v>
      </c>
      <c r="F1220" s="58" t="s">
        <v>218</v>
      </c>
      <c r="G1220" s="60">
        <v>299.08</v>
      </c>
      <c r="H1220" s="60">
        <v>140</v>
      </c>
      <c r="I1220" s="60">
        <v>34.991999999999997</v>
      </c>
      <c r="J1220" s="60">
        <v>47</v>
      </c>
      <c r="K1220" s="60">
        <v>0</v>
      </c>
      <c r="L1220" s="60">
        <v>47</v>
      </c>
      <c r="M1220" s="60">
        <v>0</v>
      </c>
      <c r="N1220" s="60">
        <v>30.088000000000001</v>
      </c>
      <c r="O1220" s="61">
        <v>25.775043466631004</v>
      </c>
      <c r="P1220" s="158">
        <v>28.333333333333332</v>
      </c>
    </row>
    <row r="1221" spans="1:16" s="79" customFormat="1" ht="66.75" customHeight="1">
      <c r="A1221" s="58">
        <f t="shared" si="228"/>
        <v>1132</v>
      </c>
      <c r="B1221" s="58">
        <f t="shared" si="231"/>
        <v>16</v>
      </c>
      <c r="C1221" s="58">
        <v>2340</v>
      </c>
      <c r="D1221" s="59" t="s">
        <v>1435</v>
      </c>
      <c r="E1221" s="157" t="s">
        <v>1100</v>
      </c>
      <c r="F1221" s="58" t="s">
        <v>214</v>
      </c>
      <c r="G1221" s="60">
        <v>490</v>
      </c>
      <c r="H1221" s="60">
        <v>200</v>
      </c>
      <c r="I1221" s="60">
        <v>45</v>
      </c>
      <c r="J1221" s="60">
        <v>147</v>
      </c>
      <c r="K1221" s="60">
        <v>0</v>
      </c>
      <c r="L1221" s="60">
        <v>98</v>
      </c>
      <c r="M1221" s="60">
        <v>0</v>
      </c>
      <c r="N1221" s="60">
        <v>0</v>
      </c>
      <c r="O1221" s="61">
        <v>20</v>
      </c>
      <c r="P1221" s="158">
        <v>28.333333333333332</v>
      </c>
    </row>
    <row r="1222" spans="1:16" s="79" customFormat="1" ht="84.75" customHeight="1">
      <c r="A1222" s="58">
        <f t="shared" si="228"/>
        <v>1133</v>
      </c>
      <c r="B1222" s="58">
        <f t="shared" si="231"/>
        <v>17</v>
      </c>
      <c r="C1222" s="58">
        <v>2494</v>
      </c>
      <c r="D1222" s="59" t="s">
        <v>1436</v>
      </c>
      <c r="E1222" s="157" t="s">
        <v>1100</v>
      </c>
      <c r="F1222" s="58" t="s">
        <v>1437</v>
      </c>
      <c r="G1222" s="60">
        <v>299.887</v>
      </c>
      <c r="H1222" s="60">
        <v>100</v>
      </c>
      <c r="I1222" s="60">
        <v>139.387</v>
      </c>
      <c r="J1222" s="60">
        <v>0</v>
      </c>
      <c r="K1222" s="60">
        <v>0</v>
      </c>
      <c r="L1222" s="60">
        <v>30.5</v>
      </c>
      <c r="M1222" s="60">
        <v>0</v>
      </c>
      <c r="N1222" s="60">
        <v>30</v>
      </c>
      <c r="O1222" s="61">
        <v>20.174265640057758</v>
      </c>
      <c r="P1222" s="158">
        <v>29</v>
      </c>
    </row>
    <row r="1223" spans="1:16" s="79" customFormat="1" ht="66.75" customHeight="1">
      <c r="A1223" s="58">
        <f t="shared" si="228"/>
        <v>1134</v>
      </c>
      <c r="B1223" s="58">
        <f t="shared" si="231"/>
        <v>18</v>
      </c>
      <c r="C1223" s="58">
        <v>2629</v>
      </c>
      <c r="D1223" s="59" t="s">
        <v>1438</v>
      </c>
      <c r="E1223" s="157" t="s">
        <v>1100</v>
      </c>
      <c r="F1223" s="58" t="s">
        <v>1439</v>
      </c>
      <c r="G1223" s="60">
        <v>138.79400000000001</v>
      </c>
      <c r="H1223" s="60">
        <v>50</v>
      </c>
      <c r="I1223" s="60">
        <v>59.832999999999998</v>
      </c>
      <c r="J1223" s="60">
        <v>0</v>
      </c>
      <c r="K1223" s="60">
        <v>0</v>
      </c>
      <c r="L1223" s="60">
        <v>14.5</v>
      </c>
      <c r="M1223" s="60">
        <v>0</v>
      </c>
      <c r="N1223" s="60">
        <v>14.461</v>
      </c>
      <c r="O1223" s="61">
        <v>20.86617577128694</v>
      </c>
      <c r="P1223" s="158">
        <v>29</v>
      </c>
    </row>
    <row r="1224" spans="1:16" s="79" customFormat="1" ht="66.75" customHeight="1">
      <c r="A1224" s="58">
        <f t="shared" si="228"/>
        <v>1135</v>
      </c>
      <c r="B1224" s="58">
        <f t="shared" si="231"/>
        <v>19</v>
      </c>
      <c r="C1224" s="58">
        <v>835</v>
      </c>
      <c r="D1224" s="59" t="s">
        <v>1634</v>
      </c>
      <c r="E1224" s="157" t="s">
        <v>1441</v>
      </c>
      <c r="F1224" s="58" t="s">
        <v>1635</v>
      </c>
      <c r="G1224" s="60">
        <v>499.16800000000001</v>
      </c>
      <c r="H1224" s="60">
        <v>199.667</v>
      </c>
      <c r="I1224" s="60">
        <v>199.667</v>
      </c>
      <c r="J1224" s="60">
        <v>0</v>
      </c>
      <c r="K1224" s="60">
        <v>0</v>
      </c>
      <c r="L1224" s="60">
        <v>99.834000000000003</v>
      </c>
      <c r="M1224" s="60">
        <v>0</v>
      </c>
      <c r="N1224" s="60">
        <v>0</v>
      </c>
      <c r="O1224" s="61">
        <v>20.000080133341882</v>
      </c>
      <c r="P1224" s="158">
        <v>27</v>
      </c>
    </row>
    <row r="1225" spans="1:16" s="79" customFormat="1" ht="60" customHeight="1">
      <c r="A1225" s="58">
        <f t="shared" si="228"/>
        <v>1136</v>
      </c>
      <c r="B1225" s="58">
        <f t="shared" si="231"/>
        <v>20</v>
      </c>
      <c r="C1225" s="58">
        <v>1307</v>
      </c>
      <c r="D1225" s="59" t="s">
        <v>1636</v>
      </c>
      <c r="E1225" s="157" t="s">
        <v>1441</v>
      </c>
      <c r="F1225" s="58" t="s">
        <v>1637</v>
      </c>
      <c r="G1225" s="60">
        <v>278.86599999999999</v>
      </c>
      <c r="H1225" s="60">
        <v>139.43299999999999</v>
      </c>
      <c r="I1225" s="60">
        <v>0</v>
      </c>
      <c r="J1225" s="60">
        <v>83.433000000000007</v>
      </c>
      <c r="K1225" s="60">
        <v>0</v>
      </c>
      <c r="L1225" s="60">
        <v>56</v>
      </c>
      <c r="M1225" s="60">
        <v>0</v>
      </c>
      <c r="N1225" s="60">
        <v>0</v>
      </c>
      <c r="O1225" s="61">
        <v>20.081329384005222</v>
      </c>
      <c r="P1225" s="158">
        <v>27</v>
      </c>
    </row>
    <row r="1226" spans="1:16" ht="15" customHeight="1">
      <c r="F1226" s="4"/>
      <c r="I1226" s="49"/>
      <c r="K1226" s="49"/>
    </row>
    <row r="1227" spans="1:16" ht="23.25" customHeight="1">
      <c r="D1227" s="46"/>
      <c r="G1227" s="49"/>
      <c r="I1227" s="49"/>
      <c r="J1227" s="49"/>
    </row>
    <row r="1228" spans="1:16" ht="15" customHeight="1">
      <c r="I1228" s="49"/>
    </row>
    <row r="1229" spans="1:16" ht="15" customHeight="1">
      <c r="J1229" s="49"/>
      <c r="L1229" s="49"/>
    </row>
    <row r="1230" spans="1:16" ht="15" customHeight="1">
      <c r="J1230" s="49"/>
    </row>
    <row r="1231" spans="1:16" ht="15" customHeight="1">
      <c r="K1231" s="49"/>
    </row>
    <row r="1235" spans="6:10" ht="15" customHeight="1">
      <c r="J1235" s="49"/>
    </row>
    <row r="1245" spans="6:10" ht="15" customHeight="1">
      <c r="F1245" s="1" t="s">
        <v>1656</v>
      </c>
    </row>
  </sheetData>
  <autoFilter ref="A3:XCO1225"/>
  <mergeCells count="2">
    <mergeCell ref="M2:N2"/>
    <mergeCell ref="A1:P1"/>
  </mergeCells>
  <printOptions horizontalCentered="1"/>
  <pageMargins left="0.23622047244094491" right="3.937007874015748E-2" top="0.15748031496062992" bottom="0.15748031496062992" header="0.31496062992125984" footer="0.31496062992125984"/>
  <pageSetup paperSize="9" scale="47" fitToHeight="45" orientation="landscape" verticalDpi="0" r:id="rId1"/>
  <headerFooter>
    <oddFooter>&amp;R&amp;P</oddFooter>
  </headerFooter>
  <rowBreaks count="9" manualBreakCount="9">
    <brk id="80" max="32" man="1"/>
    <brk id="274" max="32" man="1"/>
    <brk id="340" max="32" man="1"/>
    <brk id="389" max="32" man="1"/>
    <brk id="694" max="32" man="1"/>
    <brk id="880" max="32" man="1"/>
    <brk id="927" max="32" man="1"/>
    <brk id="935" max="32" man="1"/>
    <brk id="1007"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Аркуш1</vt:lpstr>
      <vt:lpstr>Аркуш1!Заголовки_для_печати</vt:lpstr>
      <vt:lpstr>Аркуш1!Область_печати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rada122</dc:creator>
  <cp:lastModifiedBy>rada18</cp:lastModifiedBy>
  <cp:lastPrinted>2019-05-07T15:19:03Z</cp:lastPrinted>
  <dcterms:created xsi:type="dcterms:W3CDTF">2017-01-17T10:18:24Z</dcterms:created>
  <dcterms:modified xsi:type="dcterms:W3CDTF">2019-05-07T15:22:19Z</dcterms:modified>
</cp:coreProperties>
</file>