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120" windowWidth="29040" windowHeight="15840" tabRatio="969"/>
  </bookViews>
  <sheets>
    <sheet name="Звіт" sheetId="1" r:id="rId1"/>
    <sheet name="Додаток 1 місцеві ініціативи" sheetId="9" r:id="rId2"/>
    <sheet name="Додаток 2 РЗ" sheetId="11" r:id="rId3"/>
  </sheets>
  <definedNames>
    <definedName name="_xlnm._FilterDatabase" localSheetId="1" hidden="1">'Додаток 1 місцеві ініціативи'!$A$3:$AV$661</definedName>
    <definedName name="_xlnm._FilterDatabase" localSheetId="2" hidden="1">'Додаток 2 РЗ'!$A$3:$AV$96</definedName>
    <definedName name="_xlnm.Print_Titles" localSheetId="0">Звіт!$12:$12</definedName>
    <definedName name="_xlnm.Print_Area" localSheetId="1">'Додаток 1 місцеві ініціативи'!$A$1:$N$661</definedName>
    <definedName name="_xlnm.Print_Area" localSheetId="2">'Додаток 2 РЗ'!$A$1:$N$96</definedName>
    <definedName name="_xlnm.Print_Area" localSheetId="0">Звіт!$A$1:$L$34</definedName>
  </definedNames>
  <calcPr calcId="145621"/>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E95" i="11" l="1"/>
  <c r="F95" i="11"/>
  <c r="G95" i="11"/>
  <c r="H95" i="11"/>
  <c r="I95" i="11"/>
  <c r="J95" i="11"/>
  <c r="K95" i="11"/>
  <c r="L95" i="11"/>
  <c r="M95" i="11"/>
  <c r="E93" i="11"/>
  <c r="F93" i="11"/>
  <c r="G93" i="11"/>
  <c r="H93" i="11"/>
  <c r="I93" i="11"/>
  <c r="J93" i="11"/>
  <c r="K93" i="11"/>
  <c r="L93" i="11"/>
  <c r="M93" i="11"/>
  <c r="E91" i="11"/>
  <c r="F91" i="11"/>
  <c r="G91" i="11"/>
  <c r="H91" i="11"/>
  <c r="I91" i="11"/>
  <c r="J91" i="11"/>
  <c r="K91" i="11"/>
  <c r="L91" i="11"/>
  <c r="M91" i="11"/>
  <c r="E89" i="11"/>
  <c r="F89" i="11"/>
  <c r="G89" i="11"/>
  <c r="H89" i="11"/>
  <c r="I89" i="11"/>
  <c r="J89" i="11"/>
  <c r="K89" i="11"/>
  <c r="L89" i="11"/>
  <c r="M89" i="11"/>
  <c r="E88" i="11"/>
  <c r="F88" i="11"/>
  <c r="G88" i="11"/>
  <c r="H88" i="11"/>
  <c r="I88" i="11"/>
  <c r="J88" i="11"/>
  <c r="K88" i="11"/>
  <c r="L88" i="11"/>
  <c r="M88" i="11"/>
  <c r="E86" i="11"/>
  <c r="F86" i="11"/>
  <c r="G86" i="11"/>
  <c r="H86" i="11"/>
  <c r="I86" i="11"/>
  <c r="J86" i="11"/>
  <c r="K86" i="11"/>
  <c r="L86" i="11"/>
  <c r="M86" i="11"/>
  <c r="E84" i="11"/>
  <c r="F84" i="11"/>
  <c r="G84" i="11"/>
  <c r="H84" i="11"/>
  <c r="I84" i="11"/>
  <c r="J84" i="11"/>
  <c r="K84" i="11"/>
  <c r="L84" i="11"/>
  <c r="M84" i="11"/>
  <c r="E82" i="11"/>
  <c r="F82" i="11"/>
  <c r="G82" i="11"/>
  <c r="H82" i="11"/>
  <c r="I82" i="11"/>
  <c r="J82" i="11"/>
  <c r="K82" i="11"/>
  <c r="L82" i="11"/>
  <c r="M82" i="11"/>
  <c r="E81" i="11"/>
  <c r="F81" i="11"/>
  <c r="G81" i="11"/>
  <c r="H81" i="11"/>
  <c r="I81" i="11"/>
  <c r="J81" i="11"/>
  <c r="K81" i="11"/>
  <c r="L81" i="11"/>
  <c r="M81" i="11"/>
  <c r="E61" i="11"/>
  <c r="G61" i="11"/>
  <c r="H61" i="11"/>
  <c r="I61" i="11"/>
  <c r="K61" i="11"/>
  <c r="L61" i="11"/>
  <c r="M61" i="11"/>
  <c r="E79" i="11"/>
  <c r="F79" i="11"/>
  <c r="G79" i="11"/>
  <c r="H79" i="11"/>
  <c r="I79" i="11"/>
  <c r="J79" i="11"/>
  <c r="K79" i="11"/>
  <c r="L79" i="11"/>
  <c r="M79" i="11"/>
  <c r="E76" i="11"/>
  <c r="F76" i="11"/>
  <c r="G76" i="11"/>
  <c r="H76" i="11"/>
  <c r="I76" i="11"/>
  <c r="J76" i="11"/>
  <c r="K76" i="11"/>
  <c r="L76" i="11"/>
  <c r="M76" i="11"/>
  <c r="E74" i="11"/>
  <c r="F74" i="11"/>
  <c r="G74" i="11"/>
  <c r="H74" i="11"/>
  <c r="I74" i="11"/>
  <c r="J74" i="11"/>
  <c r="K74" i="11"/>
  <c r="L74" i="11"/>
  <c r="M74" i="11"/>
  <c r="E72" i="11"/>
  <c r="F72" i="11"/>
  <c r="G72" i="11"/>
  <c r="H72" i="11"/>
  <c r="I72" i="11"/>
  <c r="J72" i="11"/>
  <c r="K72" i="11"/>
  <c r="L72" i="11"/>
  <c r="M72" i="11"/>
  <c r="E70" i="11"/>
  <c r="F70" i="11"/>
  <c r="G70" i="11"/>
  <c r="H70" i="11"/>
  <c r="I70" i="11"/>
  <c r="J70" i="11"/>
  <c r="K70" i="11"/>
  <c r="L70" i="11"/>
  <c r="M70" i="11"/>
  <c r="E68" i="11"/>
  <c r="F68" i="11"/>
  <c r="G68" i="11"/>
  <c r="H68" i="11"/>
  <c r="I68" i="11"/>
  <c r="J68" i="11"/>
  <c r="K68" i="11"/>
  <c r="L68" i="11"/>
  <c r="M68" i="11"/>
  <c r="E66" i="11"/>
  <c r="F66" i="11"/>
  <c r="F61" i="11" s="1"/>
  <c r="F4" i="11" s="1"/>
  <c r="G66" i="11"/>
  <c r="H66" i="11"/>
  <c r="I66" i="11"/>
  <c r="J66" i="11"/>
  <c r="J61" i="11" s="1"/>
  <c r="J4" i="11" s="1"/>
  <c r="K66" i="11"/>
  <c r="L66" i="11"/>
  <c r="M66" i="11"/>
  <c r="E64" i="11"/>
  <c r="F64" i="11"/>
  <c r="G64" i="11"/>
  <c r="H64" i="11"/>
  <c r="I64" i="11"/>
  <c r="J64" i="11"/>
  <c r="K64" i="11"/>
  <c r="L64" i="11"/>
  <c r="M64" i="11"/>
  <c r="E62" i="11"/>
  <c r="F62" i="11"/>
  <c r="G62" i="11"/>
  <c r="H62" i="11"/>
  <c r="I62" i="11"/>
  <c r="J62" i="11"/>
  <c r="K62" i="11"/>
  <c r="L62" i="11"/>
  <c r="M62" i="11"/>
  <c r="F46" i="11"/>
  <c r="G46" i="11"/>
  <c r="H46" i="11"/>
  <c r="I46" i="11"/>
  <c r="J46" i="11"/>
  <c r="K46" i="11"/>
  <c r="L46" i="11"/>
  <c r="E59" i="11"/>
  <c r="F59" i="11"/>
  <c r="G59" i="11"/>
  <c r="H59" i="11"/>
  <c r="I59" i="11"/>
  <c r="J59" i="11"/>
  <c r="K59" i="11"/>
  <c r="L59" i="11"/>
  <c r="M59" i="11"/>
  <c r="E57" i="11"/>
  <c r="F57" i="11"/>
  <c r="G57" i="11"/>
  <c r="H57" i="11"/>
  <c r="I57" i="11"/>
  <c r="J57" i="11"/>
  <c r="K57" i="11"/>
  <c r="L57" i="11"/>
  <c r="M57" i="11"/>
  <c r="E55" i="11"/>
  <c r="F55" i="11"/>
  <c r="G55" i="11"/>
  <c r="H55" i="11"/>
  <c r="I55" i="11"/>
  <c r="J55" i="11"/>
  <c r="K55" i="11"/>
  <c r="L55" i="11"/>
  <c r="M55" i="11"/>
  <c r="E53" i="11"/>
  <c r="F53" i="11"/>
  <c r="G53" i="11"/>
  <c r="H53" i="11"/>
  <c r="I53" i="11"/>
  <c r="J53" i="11"/>
  <c r="K53" i="11"/>
  <c r="L53" i="11"/>
  <c r="M53" i="11"/>
  <c r="E51" i="11"/>
  <c r="F51" i="11"/>
  <c r="G51" i="11"/>
  <c r="H51" i="11"/>
  <c r="I51" i="11"/>
  <c r="J51" i="11"/>
  <c r="K51" i="11"/>
  <c r="L51" i="11"/>
  <c r="M51" i="11"/>
  <c r="E49" i="11"/>
  <c r="F49" i="11"/>
  <c r="G49" i="11"/>
  <c r="H49" i="11"/>
  <c r="I49" i="11"/>
  <c r="J49" i="11"/>
  <c r="K49" i="11"/>
  <c r="L49" i="11"/>
  <c r="M49" i="11"/>
  <c r="E46" i="11"/>
  <c r="M46" i="11"/>
  <c r="F45" i="11"/>
  <c r="G45" i="11"/>
  <c r="H45" i="11"/>
  <c r="I45" i="11"/>
  <c r="J45" i="11"/>
  <c r="L45" i="11"/>
  <c r="M45" i="11"/>
  <c r="E43" i="11"/>
  <c r="F43" i="11"/>
  <c r="G43" i="11"/>
  <c r="H43" i="11"/>
  <c r="I43" i="11"/>
  <c r="J43" i="11"/>
  <c r="K43" i="11"/>
  <c r="L43" i="11"/>
  <c r="M43" i="11"/>
  <c r="E40" i="11"/>
  <c r="F40" i="11"/>
  <c r="G40" i="11"/>
  <c r="H40" i="11"/>
  <c r="I40" i="11"/>
  <c r="J40" i="11"/>
  <c r="K40" i="11"/>
  <c r="L40" i="11"/>
  <c r="M40" i="11"/>
  <c r="E39" i="11"/>
  <c r="F39" i="11"/>
  <c r="G39" i="11"/>
  <c r="H39" i="11"/>
  <c r="I39" i="11"/>
  <c r="J39" i="11"/>
  <c r="K39" i="11"/>
  <c r="L39" i="11"/>
  <c r="M39" i="11"/>
  <c r="E33" i="11"/>
  <c r="F33" i="11"/>
  <c r="G33" i="11"/>
  <c r="H33" i="11"/>
  <c r="I33" i="11"/>
  <c r="J33" i="11"/>
  <c r="K33" i="11"/>
  <c r="L33" i="11"/>
  <c r="M33" i="11"/>
  <c r="E37" i="11"/>
  <c r="F37" i="11"/>
  <c r="G37" i="11"/>
  <c r="H37" i="11"/>
  <c r="I37" i="11"/>
  <c r="J37" i="11"/>
  <c r="K37" i="11"/>
  <c r="L37" i="11"/>
  <c r="M37" i="11"/>
  <c r="E35" i="11"/>
  <c r="F35" i="11"/>
  <c r="G35" i="11"/>
  <c r="H35" i="11"/>
  <c r="I35" i="11"/>
  <c r="J35" i="11"/>
  <c r="K35" i="11"/>
  <c r="L35" i="11"/>
  <c r="M35" i="11"/>
  <c r="E32" i="11"/>
  <c r="F32" i="11"/>
  <c r="G32" i="11"/>
  <c r="H32" i="11"/>
  <c r="I32" i="11"/>
  <c r="J32" i="11"/>
  <c r="K32" i="11"/>
  <c r="L32" i="11"/>
  <c r="M32" i="11"/>
  <c r="G4" i="11"/>
  <c r="H4" i="11"/>
  <c r="L4" i="11"/>
  <c r="M4" i="11"/>
  <c r="E5" i="11"/>
  <c r="F5" i="11"/>
  <c r="G5" i="11"/>
  <c r="H5" i="11"/>
  <c r="J5" i="11"/>
  <c r="K5" i="11"/>
  <c r="L5" i="11"/>
  <c r="M5" i="11"/>
  <c r="E27" i="11"/>
  <c r="F27" i="11"/>
  <c r="G27" i="11"/>
  <c r="H27" i="11"/>
  <c r="I27" i="11"/>
  <c r="I5" i="11" s="1"/>
  <c r="I4" i="11" s="1"/>
  <c r="J27" i="11"/>
  <c r="K27" i="11"/>
  <c r="L27" i="11"/>
  <c r="M27" i="11"/>
  <c r="E25" i="11"/>
  <c r="F25" i="11"/>
  <c r="G25" i="11"/>
  <c r="H25" i="11"/>
  <c r="I25" i="11"/>
  <c r="J25" i="11"/>
  <c r="K25" i="11"/>
  <c r="L25" i="11"/>
  <c r="M25" i="11"/>
  <c r="E22" i="11"/>
  <c r="F22" i="11"/>
  <c r="G22" i="11"/>
  <c r="H22" i="11"/>
  <c r="I22" i="11"/>
  <c r="J22" i="11"/>
  <c r="K22" i="11"/>
  <c r="L22" i="11"/>
  <c r="M22" i="11"/>
  <c r="E20" i="11"/>
  <c r="F20" i="11"/>
  <c r="G20" i="11"/>
  <c r="H20" i="11"/>
  <c r="I20" i="11"/>
  <c r="J20" i="11"/>
  <c r="K20" i="11"/>
  <c r="L20" i="11"/>
  <c r="M20" i="11"/>
  <c r="E18" i="11"/>
  <c r="F18" i="11"/>
  <c r="G18" i="11"/>
  <c r="H18" i="11"/>
  <c r="I18" i="11"/>
  <c r="J18" i="11"/>
  <c r="K18" i="11"/>
  <c r="L18" i="11"/>
  <c r="M18" i="11"/>
  <c r="F16" i="11"/>
  <c r="G16" i="11"/>
  <c r="H16" i="11"/>
  <c r="I16" i="11"/>
  <c r="J16" i="11"/>
  <c r="K16" i="11"/>
  <c r="L16" i="11"/>
  <c r="M16" i="11"/>
  <c r="D96" i="11"/>
  <c r="D94" i="11"/>
  <c r="D92" i="11"/>
  <c r="D90" i="11"/>
  <c r="D87" i="11"/>
  <c r="D85" i="11"/>
  <c r="D83" i="11"/>
  <c r="D80" i="11"/>
  <c r="D78" i="11"/>
  <c r="D77" i="11"/>
  <c r="D75" i="11"/>
  <c r="D73" i="11"/>
  <c r="D71" i="11"/>
  <c r="D69" i="11"/>
  <c r="D67" i="11"/>
  <c r="D65" i="11"/>
  <c r="D63" i="11"/>
  <c r="D60" i="11"/>
  <c r="D58" i="11"/>
  <c r="D56" i="11"/>
  <c r="D54" i="11"/>
  <c r="D52" i="11"/>
  <c r="D50" i="11"/>
  <c r="D48" i="11"/>
  <c r="D47" i="11"/>
  <c r="D44" i="11"/>
  <c r="D42" i="11"/>
  <c r="D41" i="11"/>
  <c r="D38" i="11"/>
  <c r="D36" i="11"/>
  <c r="D34" i="11"/>
  <c r="D31" i="11"/>
  <c r="D29" i="11"/>
  <c r="D28" i="11"/>
  <c r="D26" i="11"/>
  <c r="D24" i="11"/>
  <c r="D23" i="11"/>
  <c r="D21" i="11"/>
  <c r="D19" i="11"/>
  <c r="D17" i="11"/>
  <c r="D15" i="11"/>
  <c r="D13" i="11"/>
  <c r="D11" i="11"/>
  <c r="D9" i="11"/>
  <c r="D7" i="11"/>
  <c r="F10" i="11"/>
  <c r="G10" i="11"/>
  <c r="H10" i="11"/>
  <c r="I10" i="11"/>
  <c r="J10" i="11"/>
  <c r="K10" i="11"/>
  <c r="L10" i="11"/>
  <c r="M10" i="11"/>
  <c r="F8" i="11"/>
  <c r="G8" i="11"/>
  <c r="H8" i="11"/>
  <c r="I8" i="11"/>
  <c r="J8" i="11"/>
  <c r="K8" i="11"/>
  <c r="L8" i="11"/>
  <c r="M8" i="11"/>
  <c r="H6" i="11"/>
  <c r="I6" i="11"/>
  <c r="J6" i="11"/>
  <c r="K6" i="11"/>
  <c r="L6" i="11"/>
  <c r="M6" i="11"/>
  <c r="F6" i="11"/>
  <c r="G6" i="11"/>
  <c r="D95" i="11" l="1"/>
  <c r="D93" i="11"/>
  <c r="D91" i="11"/>
  <c r="D89" i="11"/>
  <c r="D88" i="11"/>
  <c r="D86" i="11"/>
  <c r="D84" i="11"/>
  <c r="D82" i="11"/>
  <c r="D81" i="11"/>
  <c r="D79" i="11"/>
  <c r="D76" i="11"/>
  <c r="D74" i="11"/>
  <c r="A73" i="11"/>
  <c r="A75" i="11" s="1"/>
  <c r="A77" i="11" s="1"/>
  <c r="A78" i="11" s="1"/>
  <c r="A80" i="11" s="1"/>
  <c r="A83" i="11" s="1"/>
  <c r="D72" i="11"/>
  <c r="D70" i="11"/>
  <c r="D68" i="11"/>
  <c r="D66" i="11"/>
  <c r="A65" i="11"/>
  <c r="A67" i="11" s="1"/>
  <c r="D64" i="11"/>
  <c r="D62" i="11"/>
  <c r="D61" i="11"/>
  <c r="D59" i="11"/>
  <c r="D57" i="11"/>
  <c r="D55" i="11"/>
  <c r="D53" i="11"/>
  <c r="D51" i="11"/>
  <c r="K45" i="11"/>
  <c r="K4" i="11" s="1"/>
  <c r="E45" i="11"/>
  <c r="E4" i="11" s="1"/>
  <c r="D49" i="11"/>
  <c r="D46" i="11"/>
  <c r="D45" i="11"/>
  <c r="D43" i="11"/>
  <c r="D40" i="11"/>
  <c r="D39" i="11"/>
  <c r="E38" i="11"/>
  <c r="A38" i="11"/>
  <c r="A41" i="11" s="1"/>
  <c r="A42" i="11" s="1"/>
  <c r="A44" i="11" s="1"/>
  <c r="A47" i="11" s="1"/>
  <c r="A48" i="11" s="1"/>
  <c r="A50" i="11" s="1"/>
  <c r="A52" i="11" s="1"/>
  <c r="D37" i="11"/>
  <c r="D35" i="11"/>
  <c r="D33" i="11"/>
  <c r="D32" i="11"/>
  <c r="K30" i="11"/>
  <c r="E30" i="11"/>
  <c r="D30" i="11"/>
  <c r="A29" i="11"/>
  <c r="D27" i="11"/>
  <c r="D25" i="11"/>
  <c r="D22" i="11"/>
  <c r="D20" i="11"/>
  <c r="A19" i="11"/>
  <c r="A21" i="11" s="1"/>
  <c r="A23" i="11" s="1"/>
  <c r="A24" i="11" s="1"/>
  <c r="D18" i="11"/>
  <c r="E16" i="11"/>
  <c r="D16" i="11"/>
  <c r="K14" i="11"/>
  <c r="E14" i="11"/>
  <c r="D14" i="11"/>
  <c r="K12" i="11"/>
  <c r="E12" i="11"/>
  <c r="D12" i="11"/>
  <c r="E10" i="11"/>
  <c r="D10" i="11"/>
  <c r="A9" i="11"/>
  <c r="A11" i="11" s="1"/>
  <c r="E8" i="11"/>
  <c r="D8" i="11"/>
  <c r="E6" i="11"/>
  <c r="D6" i="11"/>
  <c r="D5" i="11"/>
  <c r="D4" i="11" s="1"/>
  <c r="F27" i="1" l="1"/>
  <c r="G27" i="1"/>
  <c r="F26" i="1"/>
  <c r="G26" i="1"/>
  <c r="F24" i="1"/>
  <c r="G24" i="1"/>
  <c r="E26" i="1" l="1"/>
  <c r="E27" i="1"/>
  <c r="E24" i="1"/>
  <c r="K14" i="9" l="1"/>
  <c r="L14" i="9"/>
  <c r="M14" i="9"/>
  <c r="H655" i="9"/>
  <c r="I655" i="9"/>
  <c r="J655" i="9"/>
  <c r="K655" i="9"/>
  <c r="L655" i="9"/>
  <c r="M655" i="9"/>
  <c r="H651" i="9"/>
  <c r="I651" i="9"/>
  <c r="J651" i="9"/>
  <c r="K651" i="9"/>
  <c r="L651" i="9"/>
  <c r="M651" i="9"/>
  <c r="M646" i="9"/>
  <c r="L646" i="9"/>
  <c r="K646" i="9"/>
  <c r="J646" i="9"/>
  <c r="I646" i="9"/>
  <c r="H646" i="9"/>
  <c r="H636" i="9"/>
  <c r="I636" i="9"/>
  <c r="J636" i="9"/>
  <c r="K636" i="9"/>
  <c r="L636" i="9"/>
  <c r="M636" i="9"/>
  <c r="H623" i="9"/>
  <c r="I623" i="9"/>
  <c r="J623" i="9"/>
  <c r="K623" i="9"/>
  <c r="L623" i="9"/>
  <c r="M623" i="9"/>
  <c r="H614" i="9"/>
  <c r="I614" i="9"/>
  <c r="J614" i="9"/>
  <c r="K614" i="9"/>
  <c r="L614" i="9"/>
  <c r="M614" i="9"/>
  <c r="H601" i="9"/>
  <c r="I601" i="9"/>
  <c r="J601" i="9"/>
  <c r="K601" i="9"/>
  <c r="L601" i="9"/>
  <c r="M601" i="9"/>
  <c r="H589" i="9"/>
  <c r="I589" i="9"/>
  <c r="J589" i="9"/>
  <c r="K589" i="9"/>
  <c r="L589" i="9"/>
  <c r="M589" i="9"/>
  <c r="H578" i="9"/>
  <c r="I578" i="9"/>
  <c r="J578" i="9"/>
  <c r="K578" i="9"/>
  <c r="L578" i="9"/>
  <c r="M578" i="9"/>
  <c r="H571" i="9"/>
  <c r="I571" i="9"/>
  <c r="J571" i="9"/>
  <c r="K571" i="9"/>
  <c r="L571" i="9"/>
  <c r="M571" i="9"/>
  <c r="H552" i="9"/>
  <c r="I552" i="9"/>
  <c r="J552" i="9"/>
  <c r="K552" i="9"/>
  <c r="L552" i="9"/>
  <c r="M552" i="9"/>
  <c r="H549" i="9"/>
  <c r="I549" i="9"/>
  <c r="J549" i="9"/>
  <c r="K549" i="9"/>
  <c r="L549" i="9"/>
  <c r="M549" i="9"/>
  <c r="H544" i="9"/>
  <c r="I544" i="9"/>
  <c r="J544" i="9"/>
  <c r="K544" i="9"/>
  <c r="L544" i="9"/>
  <c r="M544" i="9"/>
  <c r="H540" i="9"/>
  <c r="I540" i="9"/>
  <c r="J540" i="9"/>
  <c r="K540" i="9"/>
  <c r="L540" i="9"/>
  <c r="M540" i="9"/>
  <c r="H537" i="9"/>
  <c r="I537" i="9"/>
  <c r="J537" i="9"/>
  <c r="K537" i="9"/>
  <c r="L537" i="9"/>
  <c r="M537" i="9"/>
  <c r="H528" i="9"/>
  <c r="I528" i="9"/>
  <c r="J528" i="9"/>
  <c r="K528" i="9"/>
  <c r="L528" i="9"/>
  <c r="M528" i="9"/>
  <c r="H525" i="9"/>
  <c r="I525" i="9"/>
  <c r="J525" i="9"/>
  <c r="K525" i="9"/>
  <c r="L525" i="9"/>
  <c r="M525" i="9"/>
  <c r="H516" i="9"/>
  <c r="I516" i="9"/>
  <c r="J516" i="9"/>
  <c r="K516" i="9"/>
  <c r="L516" i="9"/>
  <c r="M516" i="9"/>
  <c r="H512" i="9"/>
  <c r="I512" i="9"/>
  <c r="J512" i="9"/>
  <c r="K512" i="9"/>
  <c r="L512" i="9"/>
  <c r="M512" i="9"/>
  <c r="H501" i="9"/>
  <c r="I501" i="9"/>
  <c r="J501" i="9"/>
  <c r="K501" i="9"/>
  <c r="L501" i="9"/>
  <c r="M501" i="9"/>
  <c r="H493" i="9"/>
  <c r="I493" i="9"/>
  <c r="J493" i="9"/>
  <c r="K493" i="9"/>
  <c r="L493" i="9"/>
  <c r="M493" i="9"/>
  <c r="H483" i="9"/>
  <c r="I483" i="9"/>
  <c r="J483" i="9"/>
  <c r="K483" i="9"/>
  <c r="L483" i="9"/>
  <c r="M483" i="9"/>
  <c r="H480" i="9"/>
  <c r="I480" i="9"/>
  <c r="J480" i="9"/>
  <c r="K480" i="9"/>
  <c r="L480" i="9"/>
  <c r="M480" i="9"/>
  <c r="H474" i="9"/>
  <c r="I474" i="9"/>
  <c r="J474" i="9"/>
  <c r="K474" i="9"/>
  <c r="L474" i="9"/>
  <c r="M474" i="9"/>
  <c r="H466" i="9"/>
  <c r="I466" i="9"/>
  <c r="J466" i="9"/>
  <c r="K466" i="9"/>
  <c r="L466" i="9"/>
  <c r="M466" i="9"/>
  <c r="H460" i="9"/>
  <c r="I460" i="9"/>
  <c r="J460" i="9"/>
  <c r="K460" i="9"/>
  <c r="L460" i="9"/>
  <c r="M460" i="9"/>
  <c r="H457" i="9"/>
  <c r="I457" i="9"/>
  <c r="J457" i="9"/>
  <c r="K457" i="9"/>
  <c r="L457" i="9"/>
  <c r="M457" i="9"/>
  <c r="H450" i="9"/>
  <c r="I450" i="9"/>
  <c r="J450" i="9"/>
  <c r="K450" i="9"/>
  <c r="L450" i="9"/>
  <c r="M450" i="9"/>
  <c r="H439" i="9"/>
  <c r="I439" i="9"/>
  <c r="J439" i="9"/>
  <c r="K439" i="9"/>
  <c r="L439" i="9"/>
  <c r="M439" i="9"/>
  <c r="H434" i="9"/>
  <c r="I434" i="9"/>
  <c r="J434" i="9"/>
  <c r="K434" i="9"/>
  <c r="L434" i="9"/>
  <c r="M434" i="9"/>
  <c r="H424" i="9"/>
  <c r="I424" i="9"/>
  <c r="J424" i="9"/>
  <c r="K424" i="9"/>
  <c r="L424" i="9"/>
  <c r="M424" i="9"/>
  <c r="H418" i="9"/>
  <c r="I418" i="9"/>
  <c r="J418" i="9"/>
  <c r="K418" i="9"/>
  <c r="L418" i="9"/>
  <c r="M418" i="9"/>
  <c r="H407" i="9"/>
  <c r="I407" i="9"/>
  <c r="J407" i="9"/>
  <c r="K407" i="9"/>
  <c r="L407" i="9"/>
  <c r="M407" i="9"/>
  <c r="H396" i="9"/>
  <c r="I396" i="9"/>
  <c r="J396" i="9"/>
  <c r="K396" i="9"/>
  <c r="L396" i="9"/>
  <c r="M396" i="9"/>
  <c r="H389" i="9"/>
  <c r="I389" i="9"/>
  <c r="J389" i="9"/>
  <c r="K389" i="9"/>
  <c r="L389" i="9"/>
  <c r="M389" i="9"/>
  <c r="H369" i="9"/>
  <c r="I369" i="9"/>
  <c r="J369" i="9"/>
  <c r="K369" i="9"/>
  <c r="L369" i="9"/>
  <c r="M369" i="9"/>
  <c r="H366" i="9"/>
  <c r="I366" i="9"/>
  <c r="J366" i="9"/>
  <c r="K366" i="9"/>
  <c r="L366" i="9"/>
  <c r="M366" i="9"/>
  <c r="H362" i="9"/>
  <c r="I362" i="9"/>
  <c r="J362" i="9"/>
  <c r="K362" i="9"/>
  <c r="L362" i="9"/>
  <c r="M362" i="9"/>
  <c r="H356" i="9"/>
  <c r="I356" i="9"/>
  <c r="J356" i="9"/>
  <c r="K356" i="9"/>
  <c r="L356" i="9"/>
  <c r="M356" i="9"/>
  <c r="H353" i="9"/>
  <c r="I353" i="9"/>
  <c r="J353" i="9"/>
  <c r="K353" i="9"/>
  <c r="L353" i="9"/>
  <c r="M353" i="9"/>
  <c r="H349" i="9"/>
  <c r="I349" i="9"/>
  <c r="J349" i="9"/>
  <c r="K349" i="9"/>
  <c r="L349" i="9"/>
  <c r="M349" i="9"/>
  <c r="H326" i="9"/>
  <c r="I326" i="9"/>
  <c r="J326" i="9"/>
  <c r="K326" i="9"/>
  <c r="L326" i="9"/>
  <c r="M326" i="9"/>
  <c r="H323" i="9"/>
  <c r="I323" i="9"/>
  <c r="J323" i="9"/>
  <c r="K323" i="9"/>
  <c r="L323" i="9"/>
  <c r="M323" i="9"/>
  <c r="H316" i="9"/>
  <c r="I316" i="9"/>
  <c r="J316" i="9"/>
  <c r="K316" i="9"/>
  <c r="L316" i="9"/>
  <c r="M316" i="9"/>
  <c r="H303" i="9"/>
  <c r="I303" i="9"/>
  <c r="J303" i="9"/>
  <c r="K303" i="9"/>
  <c r="L303" i="9"/>
  <c r="M303" i="9"/>
  <c r="H291" i="9"/>
  <c r="I291" i="9"/>
  <c r="J291" i="9"/>
  <c r="K291" i="9"/>
  <c r="L291" i="9"/>
  <c r="M291" i="9"/>
  <c r="H281" i="9"/>
  <c r="I281" i="9"/>
  <c r="J281" i="9"/>
  <c r="K281" i="9"/>
  <c r="L281" i="9"/>
  <c r="M281" i="9"/>
  <c r="H274" i="9"/>
  <c r="I274" i="9"/>
  <c r="J274" i="9"/>
  <c r="K274" i="9"/>
  <c r="L274" i="9"/>
  <c r="M274" i="9"/>
  <c r="H236" i="9"/>
  <c r="I236" i="9"/>
  <c r="J236" i="9"/>
  <c r="K236" i="9"/>
  <c r="L236" i="9"/>
  <c r="M236" i="9"/>
  <c r="H227" i="9"/>
  <c r="I227" i="9"/>
  <c r="J227" i="9"/>
  <c r="K227" i="9"/>
  <c r="L227" i="9"/>
  <c r="M227" i="9"/>
  <c r="H222" i="9"/>
  <c r="I222" i="9"/>
  <c r="J222" i="9"/>
  <c r="K222" i="9"/>
  <c r="L222" i="9"/>
  <c r="M222" i="9"/>
  <c r="H218" i="9"/>
  <c r="I218" i="9"/>
  <c r="J218" i="9"/>
  <c r="K218" i="9"/>
  <c r="L218" i="9"/>
  <c r="M218" i="9"/>
  <c r="H212" i="9"/>
  <c r="I212" i="9"/>
  <c r="J212" i="9"/>
  <c r="K212" i="9"/>
  <c r="L212" i="9"/>
  <c r="M212" i="9"/>
  <c r="K302" i="9" l="1"/>
  <c r="K360" i="9"/>
  <c r="J302" i="9"/>
  <c r="K613" i="9"/>
  <c r="J613" i="9"/>
  <c r="L613" i="9"/>
  <c r="H613" i="9"/>
  <c r="I613" i="9"/>
  <c r="M613" i="9"/>
  <c r="J543" i="9"/>
  <c r="K543" i="9"/>
  <c r="L543" i="9"/>
  <c r="I543" i="9"/>
  <c r="H543" i="9"/>
  <c r="M543" i="9"/>
  <c r="J456" i="9"/>
  <c r="K456" i="9"/>
  <c r="M456" i="9"/>
  <c r="L456" i="9"/>
  <c r="I456" i="9"/>
  <c r="H456" i="9"/>
  <c r="J360" i="9"/>
  <c r="M360" i="9"/>
  <c r="I360" i="9"/>
  <c r="L360" i="9"/>
  <c r="H360" i="9"/>
  <c r="L302" i="9"/>
  <c r="H302" i="9"/>
  <c r="M302" i="9"/>
  <c r="I302" i="9"/>
  <c r="K226" i="9"/>
  <c r="H226" i="9"/>
  <c r="I226" i="9"/>
  <c r="J226" i="9"/>
  <c r="M226" i="9"/>
  <c r="L226" i="9"/>
  <c r="H194" i="9"/>
  <c r="I194" i="9"/>
  <c r="J194" i="9"/>
  <c r="K194" i="9"/>
  <c r="L194" i="9"/>
  <c r="M194" i="9"/>
  <c r="H183" i="9"/>
  <c r="I183" i="9"/>
  <c r="J183" i="9"/>
  <c r="K183" i="9"/>
  <c r="L183" i="9"/>
  <c r="M183" i="9"/>
  <c r="H179" i="9" l="1"/>
  <c r="I179" i="9"/>
  <c r="J179" i="9"/>
  <c r="K179" i="9"/>
  <c r="L179" i="9"/>
  <c r="M179" i="9"/>
  <c r="H171" i="9" l="1"/>
  <c r="I171" i="9"/>
  <c r="J171" i="9"/>
  <c r="K171" i="9"/>
  <c r="L171" i="9"/>
  <c r="M171" i="9"/>
  <c r="H164" i="9"/>
  <c r="I164" i="9"/>
  <c r="J164" i="9"/>
  <c r="K164" i="9"/>
  <c r="L164" i="9"/>
  <c r="M164" i="9"/>
  <c r="H151" i="9"/>
  <c r="I151" i="9"/>
  <c r="J151" i="9"/>
  <c r="K151" i="9"/>
  <c r="L151" i="9"/>
  <c r="M151" i="9"/>
  <c r="F149" i="9"/>
  <c r="G149" i="9"/>
  <c r="H149" i="9"/>
  <c r="I149" i="9"/>
  <c r="J149" i="9"/>
  <c r="K149" i="9"/>
  <c r="L149" i="9"/>
  <c r="M149" i="9"/>
  <c r="H143" i="9"/>
  <c r="I143" i="9"/>
  <c r="J143" i="9"/>
  <c r="K143" i="9"/>
  <c r="L143" i="9"/>
  <c r="M143" i="9"/>
  <c r="H134" i="9"/>
  <c r="I134" i="9"/>
  <c r="J134" i="9"/>
  <c r="K134" i="9"/>
  <c r="L134" i="9"/>
  <c r="M134" i="9"/>
  <c r="H130" i="9"/>
  <c r="I130" i="9"/>
  <c r="J130" i="9"/>
  <c r="K130" i="9"/>
  <c r="L130" i="9"/>
  <c r="M130" i="9"/>
  <c r="H126" i="9"/>
  <c r="I126" i="9"/>
  <c r="J126" i="9"/>
  <c r="K126" i="9"/>
  <c r="L126" i="9"/>
  <c r="M126" i="9"/>
  <c r="H117" i="9"/>
  <c r="I117" i="9"/>
  <c r="J117" i="9"/>
  <c r="K117" i="9"/>
  <c r="L117" i="9"/>
  <c r="M117" i="9"/>
  <c r="H109" i="9"/>
  <c r="I109" i="9"/>
  <c r="J109" i="9"/>
  <c r="K109" i="9"/>
  <c r="L109" i="9"/>
  <c r="M109" i="9"/>
  <c r="H104" i="9"/>
  <c r="I104" i="9"/>
  <c r="J104" i="9"/>
  <c r="K104" i="9"/>
  <c r="L104" i="9"/>
  <c r="M104" i="9"/>
  <c r="H97" i="9"/>
  <c r="I97" i="9"/>
  <c r="J97" i="9"/>
  <c r="K97" i="9"/>
  <c r="L97" i="9"/>
  <c r="M97" i="9"/>
  <c r="H86" i="9"/>
  <c r="I86" i="9"/>
  <c r="J86" i="9"/>
  <c r="K86" i="9"/>
  <c r="L86" i="9"/>
  <c r="M86" i="9"/>
  <c r="H83" i="9"/>
  <c r="I83" i="9"/>
  <c r="J83" i="9"/>
  <c r="K83" i="9"/>
  <c r="L83" i="9"/>
  <c r="M83" i="9"/>
  <c r="H78" i="9"/>
  <c r="I78" i="9"/>
  <c r="J78" i="9"/>
  <c r="K78" i="9"/>
  <c r="L78" i="9"/>
  <c r="M78" i="9"/>
  <c r="H56" i="9"/>
  <c r="I56" i="9"/>
  <c r="J56" i="9"/>
  <c r="K56" i="9"/>
  <c r="L56" i="9"/>
  <c r="M56" i="9"/>
  <c r="E14" i="9"/>
  <c r="F14" i="9"/>
  <c r="G14" i="9"/>
  <c r="H14" i="9"/>
  <c r="I14" i="9"/>
  <c r="J14" i="9"/>
  <c r="D14" i="9"/>
  <c r="H5" i="9"/>
  <c r="I5" i="9"/>
  <c r="J5" i="9"/>
  <c r="K5" i="9"/>
  <c r="L5" i="9"/>
  <c r="M5" i="9"/>
  <c r="G5" i="9"/>
  <c r="J4" i="9" l="1"/>
  <c r="M4" i="9"/>
  <c r="I4" i="9"/>
  <c r="L4" i="9"/>
  <c r="H4" i="9"/>
  <c r="K4" i="9"/>
  <c r="J34" i="9"/>
  <c r="M34" i="9"/>
  <c r="I34" i="9"/>
  <c r="H34" i="9"/>
  <c r="L34" i="9"/>
  <c r="K34" i="9"/>
  <c r="G655" i="9" l="1"/>
  <c r="F655" i="9"/>
  <c r="E655" i="9"/>
  <c r="D655" i="9"/>
  <c r="G651" i="9"/>
  <c r="F651" i="9"/>
  <c r="E651" i="9"/>
  <c r="D651" i="9"/>
  <c r="G646" i="9"/>
  <c r="F646" i="9"/>
  <c r="E646" i="9"/>
  <c r="D646" i="9"/>
  <c r="G636" i="9"/>
  <c r="F636" i="9"/>
  <c r="E636" i="9"/>
  <c r="D636" i="9"/>
  <c r="G623" i="9"/>
  <c r="F623" i="9"/>
  <c r="E623" i="9"/>
  <c r="D623" i="9"/>
  <c r="G614" i="9"/>
  <c r="F614" i="9"/>
  <c r="E614" i="9"/>
  <c r="D614" i="9"/>
  <c r="G601" i="9"/>
  <c r="F601" i="9"/>
  <c r="E601" i="9"/>
  <c r="D601" i="9"/>
  <c r="G589" i="9"/>
  <c r="F589" i="9"/>
  <c r="E589" i="9"/>
  <c r="D589" i="9"/>
  <c r="G578" i="9"/>
  <c r="F578" i="9"/>
  <c r="E578" i="9"/>
  <c r="D578" i="9"/>
  <c r="G571" i="9"/>
  <c r="F571" i="9"/>
  <c r="E571" i="9"/>
  <c r="D571" i="9"/>
  <c r="G552" i="9"/>
  <c r="F552" i="9"/>
  <c r="E552" i="9"/>
  <c r="D552" i="9"/>
  <c r="G549" i="9"/>
  <c r="F549" i="9"/>
  <c r="E549" i="9"/>
  <c r="D549" i="9"/>
  <c r="G544" i="9"/>
  <c r="F544" i="9"/>
  <c r="E544" i="9"/>
  <c r="D544" i="9"/>
  <c r="G540" i="9"/>
  <c r="F540" i="9"/>
  <c r="E540" i="9"/>
  <c r="D540" i="9"/>
  <c r="G537" i="9"/>
  <c r="F537" i="9"/>
  <c r="E537" i="9"/>
  <c r="D537" i="9"/>
  <c r="G528" i="9"/>
  <c r="F528" i="9"/>
  <c r="E528" i="9"/>
  <c r="D528" i="9"/>
  <c r="G525" i="9"/>
  <c r="F525" i="9"/>
  <c r="E525" i="9"/>
  <c r="D525" i="9"/>
  <c r="G516" i="9"/>
  <c r="F516" i="9"/>
  <c r="E516" i="9"/>
  <c r="D516" i="9"/>
  <c r="G512" i="9"/>
  <c r="F512" i="9"/>
  <c r="E512" i="9"/>
  <c r="D512" i="9"/>
  <c r="G501" i="9"/>
  <c r="F501" i="9"/>
  <c r="E501" i="9"/>
  <c r="D501" i="9"/>
  <c r="G493" i="9"/>
  <c r="F493" i="9"/>
  <c r="E493" i="9"/>
  <c r="D493" i="9"/>
  <c r="G483" i="9"/>
  <c r="F483" i="9"/>
  <c r="E483" i="9"/>
  <c r="D483" i="9"/>
  <c r="G480" i="9"/>
  <c r="F480" i="9"/>
  <c r="E480" i="9"/>
  <c r="D480" i="9"/>
  <c r="G474" i="9"/>
  <c r="F474" i="9"/>
  <c r="E474" i="9"/>
  <c r="D474" i="9"/>
  <c r="G466" i="9"/>
  <c r="F466" i="9"/>
  <c r="E466" i="9"/>
  <c r="D466" i="9"/>
  <c r="G460" i="9"/>
  <c r="F460" i="9"/>
  <c r="E460" i="9"/>
  <c r="D460" i="9"/>
  <c r="G457" i="9"/>
  <c r="F457" i="9"/>
  <c r="E457" i="9"/>
  <c r="D457" i="9"/>
  <c r="G450" i="9"/>
  <c r="F450" i="9"/>
  <c r="E450" i="9"/>
  <c r="D450" i="9"/>
  <c r="G439" i="9"/>
  <c r="F439" i="9"/>
  <c r="E439" i="9"/>
  <c r="D439" i="9"/>
  <c r="G434" i="9"/>
  <c r="F434" i="9"/>
  <c r="E434" i="9"/>
  <c r="D434" i="9"/>
  <c r="G424" i="9"/>
  <c r="F424" i="9"/>
  <c r="E424" i="9"/>
  <c r="D424" i="9"/>
  <c r="G418" i="9"/>
  <c r="F418" i="9"/>
  <c r="E418" i="9"/>
  <c r="D418" i="9"/>
  <c r="G407" i="9"/>
  <c r="F407" i="9"/>
  <c r="E407" i="9"/>
  <c r="D407" i="9"/>
  <c r="G396" i="9"/>
  <c r="F396" i="9"/>
  <c r="E396" i="9"/>
  <c r="D396" i="9"/>
  <c r="G389" i="9"/>
  <c r="F389" i="9"/>
  <c r="E389" i="9"/>
  <c r="D389" i="9"/>
  <c r="G369" i="9"/>
  <c r="F369" i="9"/>
  <c r="E369" i="9"/>
  <c r="D369" i="9"/>
  <c r="G366" i="9"/>
  <c r="F366" i="9"/>
  <c r="E366" i="9"/>
  <c r="D366" i="9"/>
  <c r="G362" i="9"/>
  <c r="F362" i="9"/>
  <c r="E362" i="9"/>
  <c r="D362" i="9"/>
  <c r="G356" i="9"/>
  <c r="F356" i="9"/>
  <c r="E356" i="9"/>
  <c r="D356" i="9"/>
  <c r="G353" i="9"/>
  <c r="F353" i="9"/>
  <c r="E353" i="9"/>
  <c r="D353" i="9"/>
  <c r="G349" i="9"/>
  <c r="F349" i="9"/>
  <c r="E349" i="9"/>
  <c r="D349" i="9"/>
  <c r="G326" i="9"/>
  <c r="F326" i="9"/>
  <c r="E326" i="9"/>
  <c r="D326" i="9"/>
  <c r="G323" i="9"/>
  <c r="F323" i="9"/>
  <c r="E323" i="9"/>
  <c r="D323" i="9"/>
  <c r="G316" i="9"/>
  <c r="F316" i="9"/>
  <c r="E316" i="9"/>
  <c r="D316" i="9"/>
  <c r="G303" i="9"/>
  <c r="F303" i="9"/>
  <c r="E303" i="9"/>
  <c r="D303" i="9"/>
  <c r="G291" i="9"/>
  <c r="F291" i="9"/>
  <c r="E291" i="9"/>
  <c r="D291" i="9"/>
  <c r="G281" i="9"/>
  <c r="F281" i="9"/>
  <c r="E281" i="9"/>
  <c r="D281" i="9"/>
  <c r="G274" i="9"/>
  <c r="F274" i="9"/>
  <c r="E274" i="9"/>
  <c r="D274" i="9"/>
  <c r="G236" i="9"/>
  <c r="F236" i="9"/>
  <c r="E236" i="9"/>
  <c r="D236" i="9"/>
  <c r="G227" i="9"/>
  <c r="F227" i="9"/>
  <c r="E227" i="9"/>
  <c r="D227" i="9"/>
  <c r="G222" i="9"/>
  <c r="F222" i="9"/>
  <c r="E222" i="9"/>
  <c r="D222" i="9"/>
  <c r="G218" i="9"/>
  <c r="F218" i="9"/>
  <c r="E218" i="9"/>
  <c r="D218" i="9"/>
  <c r="G212" i="9"/>
  <c r="F212" i="9"/>
  <c r="E212" i="9"/>
  <c r="D212" i="9"/>
  <c r="G194" i="9"/>
  <c r="F194" i="9"/>
  <c r="E194" i="9"/>
  <c r="D194" i="9"/>
  <c r="G183" i="9"/>
  <c r="F183" i="9"/>
  <c r="E183" i="9"/>
  <c r="D183" i="9"/>
  <c r="G179" i="9"/>
  <c r="F179" i="9"/>
  <c r="E179" i="9"/>
  <c r="D179" i="9"/>
  <c r="G171" i="9"/>
  <c r="F171" i="9"/>
  <c r="E171" i="9"/>
  <c r="D171" i="9"/>
  <c r="G164" i="9"/>
  <c r="F164" i="9"/>
  <c r="E164" i="9"/>
  <c r="D164" i="9"/>
  <c r="G151" i="9"/>
  <c r="F151" i="9"/>
  <c r="E151" i="9"/>
  <c r="D151" i="9"/>
  <c r="E149" i="9"/>
  <c r="D149" i="9"/>
  <c r="G143" i="9"/>
  <c r="F143" i="9"/>
  <c r="E143" i="9"/>
  <c r="D143" i="9"/>
  <c r="G134" i="9"/>
  <c r="F134" i="9"/>
  <c r="E134" i="9"/>
  <c r="D134" i="9"/>
  <c r="G130" i="9"/>
  <c r="F130" i="9"/>
  <c r="E130" i="9"/>
  <c r="D130" i="9"/>
  <c r="G126" i="9"/>
  <c r="F126" i="9"/>
  <c r="E126" i="9"/>
  <c r="D126" i="9"/>
  <c r="G117" i="9"/>
  <c r="F117" i="9"/>
  <c r="E117" i="9"/>
  <c r="D117" i="9"/>
  <c r="F116" i="9"/>
  <c r="F115" i="9"/>
  <c r="F113" i="9"/>
  <c r="G109" i="9"/>
  <c r="E109" i="9"/>
  <c r="D109" i="9"/>
  <c r="G104" i="9"/>
  <c r="F104" i="9"/>
  <c r="E104" i="9"/>
  <c r="D104" i="9"/>
  <c r="G97" i="9"/>
  <c r="F97" i="9"/>
  <c r="E97" i="9"/>
  <c r="D97" i="9"/>
  <c r="G86" i="9"/>
  <c r="F86" i="9"/>
  <c r="E86" i="9"/>
  <c r="D86" i="9"/>
  <c r="G83" i="9"/>
  <c r="F83" i="9"/>
  <c r="E83" i="9"/>
  <c r="D83" i="9"/>
  <c r="G78" i="9"/>
  <c r="F78" i="9"/>
  <c r="E78" i="9"/>
  <c r="D78" i="9"/>
  <c r="G56" i="9"/>
  <c r="F56" i="9"/>
  <c r="E56" i="9"/>
  <c r="D56" i="9"/>
  <c r="G35" i="9"/>
  <c r="F35" i="9"/>
  <c r="E35" i="9"/>
  <c r="D35" i="9"/>
  <c r="G30" i="9"/>
  <c r="F30" i="9"/>
  <c r="E30" i="9"/>
  <c r="D30" i="9"/>
  <c r="G28" i="9"/>
  <c r="F28" i="9"/>
  <c r="E28" i="9"/>
  <c r="D28" i="9"/>
  <c r="A7" i="9"/>
  <c r="A8" i="9" s="1"/>
  <c r="A9" i="9" s="1"/>
  <c r="A10" i="9" s="1"/>
  <c r="A11" i="9" s="1"/>
  <c r="A12" i="9" s="1"/>
  <c r="A13" i="9" s="1"/>
  <c r="A15" i="9" s="1"/>
  <c r="A16" i="9" s="1"/>
  <c r="A17" i="9" s="1"/>
  <c r="A18" i="9" s="1"/>
  <c r="A19" i="9" s="1"/>
  <c r="A20" i="9" s="1"/>
  <c r="A21" i="9" s="1"/>
  <c r="A22" i="9" s="1"/>
  <c r="A23" i="9" s="1"/>
  <c r="A24" i="9" s="1"/>
  <c r="A25" i="9" s="1"/>
  <c r="A26" i="9" s="1"/>
  <c r="A27" i="9" s="1"/>
  <c r="A29" i="9" s="1"/>
  <c r="A31" i="9" s="1"/>
  <c r="A32" i="9" s="1"/>
  <c r="A33" i="9" s="1"/>
  <c r="A36" i="9" s="1"/>
  <c r="A37" i="9" s="1"/>
  <c r="A38" i="9" s="1"/>
  <c r="A39" i="9" s="1"/>
  <c r="A40" i="9" s="1"/>
  <c r="A41" i="9" s="1"/>
  <c r="A42" i="9" s="1"/>
  <c r="A43" i="9" s="1"/>
  <c r="A44" i="9" s="1"/>
  <c r="A45" i="9" s="1"/>
  <c r="A46" i="9" s="1"/>
  <c r="A47" i="9" s="1"/>
  <c r="A48" i="9" s="1"/>
  <c r="A49" i="9" s="1"/>
  <c r="A50" i="9" s="1"/>
  <c r="A51" i="9" s="1"/>
  <c r="A52" i="9" s="1"/>
  <c r="A53" i="9" s="1"/>
  <c r="A54" i="9" s="1"/>
  <c r="A55"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9" i="9" s="1"/>
  <c r="A80" i="9" s="1"/>
  <c r="A81" i="9" s="1"/>
  <c r="A82" i="9" s="1"/>
  <c r="A84" i="9" s="1"/>
  <c r="A85" i="9" s="1"/>
  <c r="A87" i="9" s="1"/>
  <c r="A88" i="9" s="1"/>
  <c r="A89" i="9" s="1"/>
  <c r="A90" i="9" s="1"/>
  <c r="A91" i="9" s="1"/>
  <c r="A92" i="9" s="1"/>
  <c r="A93" i="9" s="1"/>
  <c r="A94" i="9" s="1"/>
  <c r="A95" i="9" s="1"/>
  <c r="A96" i="9" s="1"/>
  <c r="A98" i="9" s="1"/>
  <c r="A99" i="9" s="1"/>
  <c r="A100" i="9" s="1"/>
  <c r="A101" i="9" s="1"/>
  <c r="A102" i="9" s="1"/>
  <c r="A103" i="9" s="1"/>
  <c r="A105" i="9" s="1"/>
  <c r="A106" i="9" s="1"/>
  <c r="A107" i="9" s="1"/>
  <c r="A108" i="9" s="1"/>
  <c r="A110" i="9" s="1"/>
  <c r="A111" i="9" s="1"/>
  <c r="A112" i="9" s="1"/>
  <c r="A113" i="9" s="1"/>
  <c r="A114" i="9" s="1"/>
  <c r="A115" i="9" s="1"/>
  <c r="A116" i="9" s="1"/>
  <c r="A118" i="9" s="1"/>
  <c r="A119" i="9" s="1"/>
  <c r="A120" i="9" s="1"/>
  <c r="A121" i="9" s="1"/>
  <c r="A122" i="9" s="1"/>
  <c r="A123" i="9" s="1"/>
  <c r="A124" i="9" s="1"/>
  <c r="A125" i="9" s="1"/>
  <c r="A127" i="9" s="1"/>
  <c r="A128" i="9" s="1"/>
  <c r="A129" i="9" s="1"/>
  <c r="A131" i="9" s="1"/>
  <c r="A132" i="9" s="1"/>
  <c r="A133" i="9" s="1"/>
  <c r="A135" i="9" s="1"/>
  <c r="A136" i="9" s="1"/>
  <c r="A137" i="9" s="1"/>
  <c r="A138" i="9" s="1"/>
  <c r="A139" i="9" s="1"/>
  <c r="A140" i="9" s="1"/>
  <c r="A141" i="9" s="1"/>
  <c r="A142" i="9" s="1"/>
  <c r="A144" i="9" s="1"/>
  <c r="A145" i="9" s="1"/>
  <c r="A146" i="9" s="1"/>
  <c r="A147" i="9" s="1"/>
  <c r="A148" i="9" s="1"/>
  <c r="A150" i="9" s="1"/>
  <c r="A152" i="9" s="1"/>
  <c r="A153" i="9" s="1"/>
  <c r="A154" i="9" s="1"/>
  <c r="A155" i="9" s="1"/>
  <c r="A156" i="9" s="1"/>
  <c r="A157" i="9" s="1"/>
  <c r="A158" i="9" s="1"/>
  <c r="A159" i="9" s="1"/>
  <c r="A160" i="9" s="1"/>
  <c r="A161" i="9" s="1"/>
  <c r="A162" i="9" s="1"/>
  <c r="A163" i="9" s="1"/>
  <c r="A165" i="9" s="1"/>
  <c r="A166" i="9" s="1"/>
  <c r="A167" i="9" s="1"/>
  <c r="A168" i="9" s="1"/>
  <c r="A169" i="9" s="1"/>
  <c r="A170" i="9" s="1"/>
  <c r="A172" i="9" s="1"/>
  <c r="A173" i="9" s="1"/>
  <c r="A174" i="9" s="1"/>
  <c r="A175" i="9" s="1"/>
  <c r="A176" i="9" s="1"/>
  <c r="A177" i="9" s="1"/>
  <c r="A178" i="9" s="1"/>
  <c r="A180" i="9" s="1"/>
  <c r="A181" i="9" s="1"/>
  <c r="A182" i="9" s="1"/>
  <c r="A184" i="9" s="1"/>
  <c r="A185" i="9" s="1"/>
  <c r="A186" i="9" s="1"/>
  <c r="A187" i="9" s="1"/>
  <c r="A188" i="9" s="1"/>
  <c r="A189" i="9" s="1"/>
  <c r="A190" i="9" s="1"/>
  <c r="A191" i="9" s="1"/>
  <c r="A192" i="9" s="1"/>
  <c r="A193" i="9" s="1"/>
  <c r="A195" i="9" s="1"/>
  <c r="A196" i="9" s="1"/>
  <c r="A197" i="9" s="1"/>
  <c r="A198" i="9" s="1"/>
  <c r="A199" i="9" s="1"/>
  <c r="A200" i="9" s="1"/>
  <c r="A201" i="9" s="1"/>
  <c r="A202" i="9" s="1"/>
  <c r="A203" i="9" s="1"/>
  <c r="A204" i="9" s="1"/>
  <c r="A205" i="9" s="1"/>
  <c r="A206" i="9" s="1"/>
  <c r="A207" i="9" s="1"/>
  <c r="A208" i="9" s="1"/>
  <c r="A209" i="9" s="1"/>
  <c r="A210" i="9" s="1"/>
  <c r="A211" i="9" s="1"/>
  <c r="A213" i="9" s="1"/>
  <c r="A214" i="9" s="1"/>
  <c r="A215" i="9" s="1"/>
  <c r="A216" i="9" s="1"/>
  <c r="A217" i="9" s="1"/>
  <c r="A219" i="9" s="1"/>
  <c r="A220" i="9" s="1"/>
  <c r="A221" i="9" s="1"/>
  <c r="A223" i="9" s="1"/>
  <c r="A224" i="9" s="1"/>
  <c r="A225" i="9" s="1"/>
  <c r="A228" i="9" s="1"/>
  <c r="A229" i="9" s="1"/>
  <c r="A230" i="9" s="1"/>
  <c r="A231" i="9" s="1"/>
  <c r="A232" i="9" s="1"/>
  <c r="A233" i="9" s="1"/>
  <c r="A234" i="9" s="1"/>
  <c r="A235" i="9" s="1"/>
  <c r="A237" i="9" s="1"/>
  <c r="A238" i="9" s="1"/>
  <c r="A239" i="9" s="1"/>
  <c r="A240" i="9" s="1"/>
  <c r="A241" i="9" s="1"/>
  <c r="A242" i="9" s="1"/>
  <c r="A243" i="9" s="1"/>
  <c r="A244" i="9" s="1"/>
  <c r="A245" i="9" s="1"/>
  <c r="A246" i="9" s="1"/>
  <c r="A247" i="9" s="1"/>
  <c r="A248" i="9" s="1"/>
  <c r="A249" i="9" s="1"/>
  <c r="A250" i="9" s="1"/>
  <c r="A251" i="9" s="1"/>
  <c r="A252" i="9" s="1"/>
  <c r="A253" i="9" s="1"/>
  <c r="A254" i="9" s="1"/>
  <c r="A255" i="9" s="1"/>
  <c r="A256" i="9" s="1"/>
  <c r="A257" i="9" s="1"/>
  <c r="A258" i="9" s="1"/>
  <c r="A259" i="9" s="1"/>
  <c r="A260" i="9" s="1"/>
  <c r="A261" i="9" s="1"/>
  <c r="A262" i="9" s="1"/>
  <c r="A263" i="9" s="1"/>
  <c r="A264" i="9" s="1"/>
  <c r="A265" i="9" s="1"/>
  <c r="A266" i="9" s="1"/>
  <c r="A267" i="9" s="1"/>
  <c r="A268" i="9" s="1"/>
  <c r="A269" i="9" s="1"/>
  <c r="A270" i="9" s="1"/>
  <c r="A271" i="9" s="1"/>
  <c r="A272" i="9" s="1"/>
  <c r="A273" i="9" s="1"/>
  <c r="A275" i="9" s="1"/>
  <c r="A276" i="9" s="1"/>
  <c r="A277" i="9" s="1"/>
  <c r="A278" i="9" s="1"/>
  <c r="A279" i="9" s="1"/>
  <c r="A280" i="9" s="1"/>
  <c r="A282" i="9" s="1"/>
  <c r="A283" i="9" s="1"/>
  <c r="A284" i="9" s="1"/>
  <c r="A285" i="9" s="1"/>
  <c r="A286" i="9" s="1"/>
  <c r="A287" i="9" s="1"/>
  <c r="A288" i="9" s="1"/>
  <c r="A289" i="9" s="1"/>
  <c r="A290" i="9" s="1"/>
  <c r="A292" i="9" s="1"/>
  <c r="A293" i="9" s="1"/>
  <c r="A294" i="9" s="1"/>
  <c r="A295" i="9" s="1"/>
  <c r="A296" i="9" s="1"/>
  <c r="A297" i="9" s="1"/>
  <c r="A298" i="9" s="1"/>
  <c r="A299" i="9" s="1"/>
  <c r="A300" i="9" s="1"/>
  <c r="A301" i="9" s="1"/>
  <c r="A304" i="9" s="1"/>
  <c r="A305" i="9" s="1"/>
  <c r="A306" i="9" s="1"/>
  <c r="A307" i="9" s="1"/>
  <c r="A308" i="9" s="1"/>
  <c r="A309" i="9" s="1"/>
  <c r="A310" i="9" s="1"/>
  <c r="A311" i="9" s="1"/>
  <c r="A312" i="9" s="1"/>
  <c r="A313" i="9" s="1"/>
  <c r="A314" i="9" s="1"/>
  <c r="A315" i="9" s="1"/>
  <c r="A317" i="9" s="1"/>
  <c r="A318" i="9" s="1"/>
  <c r="A319" i="9" s="1"/>
  <c r="A320" i="9" s="1"/>
  <c r="A321" i="9" s="1"/>
  <c r="A322" i="9" s="1"/>
  <c r="A324" i="9" s="1"/>
  <c r="A325" i="9" s="1"/>
  <c r="A327" i="9" s="1"/>
  <c r="A328" i="9" s="1"/>
  <c r="A329" i="9" s="1"/>
  <c r="A330" i="9" s="1"/>
  <c r="A331" i="9" s="1"/>
  <c r="A332" i="9" s="1"/>
  <c r="A333" i="9" s="1"/>
  <c r="A334" i="9" s="1"/>
  <c r="A335" i="9" s="1"/>
  <c r="A336" i="9" s="1"/>
  <c r="A337" i="9" s="1"/>
  <c r="A338" i="9" s="1"/>
  <c r="A339" i="9" s="1"/>
  <c r="A340" i="9" s="1"/>
  <c r="A341" i="9" s="1"/>
  <c r="A342" i="9" s="1"/>
  <c r="A343" i="9" s="1"/>
  <c r="A344" i="9" s="1"/>
  <c r="A345" i="9" s="1"/>
  <c r="A346" i="9" s="1"/>
  <c r="A347" i="9" s="1"/>
  <c r="A348" i="9" s="1"/>
  <c r="A350" i="9" s="1"/>
  <c r="A351" i="9" s="1"/>
  <c r="A352" i="9" s="1"/>
  <c r="A354" i="9" s="1"/>
  <c r="A355" i="9" s="1"/>
  <c r="A357" i="9" s="1"/>
  <c r="A358" i="9" s="1"/>
  <c r="A359" i="9" s="1"/>
  <c r="A361" i="9" s="1"/>
  <c r="A363" i="9" s="1"/>
  <c r="A364" i="9" s="1"/>
  <c r="A365" i="9" s="1"/>
  <c r="A367" i="9" s="1"/>
  <c r="A368" i="9" s="1"/>
  <c r="A370" i="9" s="1"/>
  <c r="A371" i="9" s="1"/>
  <c r="A372" i="9" s="1"/>
  <c r="A373" i="9" s="1"/>
  <c r="A374" i="9" s="1"/>
  <c r="A375" i="9" s="1"/>
  <c r="A376" i="9" s="1"/>
  <c r="A377" i="9" s="1"/>
  <c r="A378" i="9" s="1"/>
  <c r="A379" i="9" s="1"/>
  <c r="A380" i="9" s="1"/>
  <c r="A381" i="9" s="1"/>
  <c r="A382" i="9" s="1"/>
  <c r="A383" i="9" s="1"/>
  <c r="A384" i="9" s="1"/>
  <c r="A385" i="9" s="1"/>
  <c r="A386" i="9" s="1"/>
  <c r="A387" i="9" s="1"/>
  <c r="A388" i="9" s="1"/>
  <c r="A390" i="9" s="1"/>
  <c r="A391" i="9" s="1"/>
  <c r="A392" i="9" s="1"/>
  <c r="A393" i="9" s="1"/>
  <c r="A394" i="9" s="1"/>
  <c r="A395" i="9" s="1"/>
  <c r="A397" i="9" s="1"/>
  <c r="A398" i="9" s="1"/>
  <c r="A399" i="9" s="1"/>
  <c r="A400" i="9" s="1"/>
  <c r="A401" i="9" s="1"/>
  <c r="A402" i="9" s="1"/>
  <c r="A403" i="9" s="1"/>
  <c r="A404" i="9" s="1"/>
  <c r="A405" i="9" s="1"/>
  <c r="A406" i="9" s="1"/>
  <c r="A408" i="9" s="1"/>
  <c r="A409" i="9" s="1"/>
  <c r="A410" i="9" s="1"/>
  <c r="A411" i="9" s="1"/>
  <c r="A412" i="9" s="1"/>
  <c r="A413" i="9" s="1"/>
  <c r="A414" i="9" s="1"/>
  <c r="A415" i="9" s="1"/>
  <c r="A416" i="9" s="1"/>
  <c r="A417" i="9" s="1"/>
  <c r="A419" i="9" s="1"/>
  <c r="A420" i="9" s="1"/>
  <c r="A421" i="9" s="1"/>
  <c r="A422" i="9" s="1"/>
  <c r="A423" i="9" s="1"/>
  <c r="A425" i="9" s="1"/>
  <c r="A426" i="9" s="1"/>
  <c r="A427" i="9" s="1"/>
  <c r="A428" i="9" s="1"/>
  <c r="A429" i="9" s="1"/>
  <c r="A430" i="9" s="1"/>
  <c r="A431" i="9" s="1"/>
  <c r="A432" i="9" s="1"/>
  <c r="A433" i="9" s="1"/>
  <c r="A435" i="9" s="1"/>
  <c r="A436" i="9" s="1"/>
  <c r="A437" i="9" s="1"/>
  <c r="A438" i="9" s="1"/>
  <c r="A440" i="9" s="1"/>
  <c r="A441" i="9" s="1"/>
  <c r="A442" i="9" s="1"/>
  <c r="A443" i="9" s="1"/>
  <c r="A444" i="9" s="1"/>
  <c r="A445" i="9" s="1"/>
  <c r="A446" i="9" s="1"/>
  <c r="A447" i="9" s="1"/>
  <c r="A448" i="9" s="1"/>
  <c r="A449" i="9" s="1"/>
  <c r="A451" i="9" s="1"/>
  <c r="A452" i="9" s="1"/>
  <c r="A453" i="9" s="1"/>
  <c r="A454" i="9" s="1"/>
  <c r="A455" i="9" s="1"/>
  <c r="A458" i="9" s="1"/>
  <c r="A459" i="9" s="1"/>
  <c r="A461" i="9" s="1"/>
  <c r="A462" i="9" s="1"/>
  <c r="A463" i="9" s="1"/>
  <c r="A464" i="9" s="1"/>
  <c r="A465" i="9" s="1"/>
  <c r="A467" i="9" s="1"/>
  <c r="A468" i="9" s="1"/>
  <c r="A469" i="9" s="1"/>
  <c r="A470" i="9" s="1"/>
  <c r="A471" i="9" s="1"/>
  <c r="A472" i="9" s="1"/>
  <c r="A473" i="9" s="1"/>
  <c r="A475" i="9" s="1"/>
  <c r="A476" i="9" s="1"/>
  <c r="A477" i="9" s="1"/>
  <c r="A478" i="9" s="1"/>
  <c r="A479" i="9" s="1"/>
  <c r="A481" i="9" s="1"/>
  <c r="A482" i="9" s="1"/>
  <c r="A484" i="9" s="1"/>
  <c r="A485" i="9" s="1"/>
  <c r="A486" i="9" s="1"/>
  <c r="A487" i="9" s="1"/>
  <c r="A488" i="9" s="1"/>
  <c r="A489" i="9" s="1"/>
  <c r="A490" i="9" s="1"/>
  <c r="A491" i="9" s="1"/>
  <c r="A492" i="9" s="1"/>
  <c r="A494" i="9" s="1"/>
  <c r="A495" i="9" s="1"/>
  <c r="A496" i="9" s="1"/>
  <c r="A497" i="9" s="1"/>
  <c r="A498" i="9" s="1"/>
  <c r="A499" i="9" s="1"/>
  <c r="A500" i="9" s="1"/>
  <c r="A502" i="9" s="1"/>
  <c r="A503" i="9" s="1"/>
  <c r="A504" i="9" s="1"/>
  <c r="A505" i="9" s="1"/>
  <c r="A506" i="9" s="1"/>
  <c r="A507" i="9" s="1"/>
  <c r="A508" i="9" s="1"/>
  <c r="A509" i="9" s="1"/>
  <c r="A510" i="9" s="1"/>
  <c r="A511" i="9" s="1"/>
  <c r="A513" i="9" s="1"/>
  <c r="A514" i="9" s="1"/>
  <c r="A515" i="9" s="1"/>
  <c r="A517" i="9" s="1"/>
  <c r="A518" i="9" s="1"/>
  <c r="A519" i="9" s="1"/>
  <c r="A520" i="9" s="1"/>
  <c r="A521" i="9" s="1"/>
  <c r="A522" i="9" s="1"/>
  <c r="A523" i="9" s="1"/>
  <c r="A524" i="9" s="1"/>
  <c r="A526" i="9" s="1"/>
  <c r="A527" i="9" s="1"/>
  <c r="A529" i="9" s="1"/>
  <c r="A530" i="9" s="1"/>
  <c r="A531" i="9" s="1"/>
  <c r="A532" i="9" s="1"/>
  <c r="A533" i="9" s="1"/>
  <c r="A534" i="9" s="1"/>
  <c r="A535" i="9" s="1"/>
  <c r="A536" i="9" s="1"/>
  <c r="A538" i="9" s="1"/>
  <c r="A539" i="9" s="1"/>
  <c r="A541" i="9" s="1"/>
  <c r="A542" i="9" s="1"/>
  <c r="A545" i="9" s="1"/>
  <c r="A546" i="9" s="1"/>
  <c r="A547" i="9" s="1"/>
  <c r="A548" i="9" s="1"/>
  <c r="A550" i="9" s="1"/>
  <c r="A551" i="9" s="1"/>
  <c r="A553" i="9" s="1"/>
  <c r="A554" i="9" s="1"/>
  <c r="A555" i="9" s="1"/>
  <c r="A556" i="9" s="1"/>
  <c r="A557" i="9" s="1"/>
  <c r="A558" i="9" s="1"/>
  <c r="A559" i="9" s="1"/>
  <c r="A560" i="9" s="1"/>
  <c r="A561" i="9" s="1"/>
  <c r="A562" i="9" s="1"/>
  <c r="A563" i="9" s="1"/>
  <c r="A564" i="9" s="1"/>
  <c r="A565" i="9" s="1"/>
  <c r="A566" i="9" s="1"/>
  <c r="A567" i="9" s="1"/>
  <c r="A568" i="9" s="1"/>
  <c r="A569" i="9" s="1"/>
  <c r="A570" i="9" s="1"/>
  <c r="A572" i="9" s="1"/>
  <c r="A573" i="9" s="1"/>
  <c r="A574" i="9" s="1"/>
  <c r="A575" i="9" s="1"/>
  <c r="A576" i="9" s="1"/>
  <c r="A577" i="9" s="1"/>
  <c r="A579" i="9" s="1"/>
  <c r="A580" i="9" s="1"/>
  <c r="A581" i="9" s="1"/>
  <c r="A582" i="9" s="1"/>
  <c r="A583" i="9" s="1"/>
  <c r="A584" i="9" s="1"/>
  <c r="A585" i="9" s="1"/>
  <c r="A586" i="9" s="1"/>
  <c r="A587" i="9" s="1"/>
  <c r="A588" i="9" s="1"/>
  <c r="A590" i="9" s="1"/>
  <c r="A591" i="9" s="1"/>
  <c r="A592" i="9" s="1"/>
  <c r="A593" i="9" s="1"/>
  <c r="A594" i="9" s="1"/>
  <c r="A595" i="9" s="1"/>
  <c r="A596" i="9" s="1"/>
  <c r="A597" i="9" s="1"/>
  <c r="A598" i="9" s="1"/>
  <c r="A599" i="9" s="1"/>
  <c r="A600" i="9" s="1"/>
  <c r="A602" i="9" s="1"/>
  <c r="A603" i="9" s="1"/>
  <c r="A604" i="9" s="1"/>
  <c r="A605" i="9" s="1"/>
  <c r="A606" i="9" s="1"/>
  <c r="A607" i="9" s="1"/>
  <c r="A608" i="9" s="1"/>
  <c r="A609" i="9" s="1"/>
  <c r="A610" i="9" s="1"/>
  <c r="A611" i="9" s="1"/>
  <c r="A612" i="9" s="1"/>
  <c r="A615" i="9" s="1"/>
  <c r="A616" i="9" s="1"/>
  <c r="A617" i="9" s="1"/>
  <c r="A618" i="9" s="1"/>
  <c r="A619" i="9" s="1"/>
  <c r="A620" i="9" s="1"/>
  <c r="A621" i="9" s="1"/>
  <c r="A622" i="9" s="1"/>
  <c r="A624" i="9" s="1"/>
  <c r="A625" i="9" s="1"/>
  <c r="A626" i="9" s="1"/>
  <c r="A627" i="9" s="1"/>
  <c r="A628" i="9" s="1"/>
  <c r="A629" i="9" s="1"/>
  <c r="A630" i="9" s="1"/>
  <c r="A631" i="9" s="1"/>
  <c r="A632" i="9" s="1"/>
  <c r="A633" i="9" s="1"/>
  <c r="A634" i="9" s="1"/>
  <c r="A635" i="9" s="1"/>
  <c r="A637" i="9" s="1"/>
  <c r="A638" i="9" s="1"/>
  <c r="A639" i="9" s="1"/>
  <c r="A640" i="9" s="1"/>
  <c r="A641" i="9" s="1"/>
  <c r="A642" i="9" s="1"/>
  <c r="A643" i="9" s="1"/>
  <c r="A644" i="9" s="1"/>
  <c r="A645" i="9" s="1"/>
  <c r="A647" i="9" s="1"/>
  <c r="A648" i="9" s="1"/>
  <c r="A649" i="9" s="1"/>
  <c r="A650" i="9" s="1"/>
  <c r="A652" i="9" s="1"/>
  <c r="A653" i="9" s="1"/>
  <c r="A654" i="9" s="1"/>
  <c r="A656" i="9" s="1"/>
  <c r="A657" i="9" s="1"/>
  <c r="A658" i="9" s="1"/>
  <c r="A659" i="9" s="1"/>
  <c r="A660" i="9" s="1"/>
  <c r="A661" i="9" s="1"/>
  <c r="F5" i="9"/>
  <c r="E5" i="9"/>
  <c r="D5" i="9"/>
  <c r="E4" i="9" l="1"/>
  <c r="G4" i="9"/>
  <c r="G226" i="9"/>
  <c r="F302" i="9"/>
  <c r="E543" i="9"/>
  <c r="E226" i="9"/>
  <c r="F613" i="9"/>
  <c r="D302" i="9"/>
  <c r="D360" i="9"/>
  <c r="G360" i="9"/>
  <c r="F360" i="9"/>
  <c r="D613" i="9"/>
  <c r="F109" i="9"/>
  <c r="F34" i="9" s="1"/>
  <c r="D226" i="9"/>
  <c r="F226" i="9"/>
  <c r="G302" i="9"/>
  <c r="D456" i="9"/>
  <c r="G34" i="9"/>
  <c r="F543" i="9"/>
  <c r="F456" i="9"/>
  <c r="D4" i="9"/>
  <c r="E302" i="9"/>
  <c r="E34" i="9"/>
  <c r="E360" i="9"/>
  <c r="G543" i="9"/>
  <c r="G456" i="9"/>
  <c r="E613" i="9"/>
  <c r="G613" i="9"/>
  <c r="D34" i="9"/>
  <c r="E456" i="9"/>
  <c r="D543" i="9"/>
  <c r="F4" i="9" l="1"/>
</calcChain>
</file>

<file path=xl/sharedStrings.xml><?xml version="1.0" encoding="utf-8"?>
<sst xmlns="http://schemas.openxmlformats.org/spreadsheetml/2006/main" count="1928" uniqueCount="1461">
  <si>
    <t>№ з/п</t>
  </si>
  <si>
    <t>Усього</t>
  </si>
  <si>
    <t>Фінансові джерела</t>
  </si>
  <si>
    <t>Назва, зміст завдання, заходу</t>
  </si>
  <si>
    <t>Звіт щодо виконання обласної (бюджетної) цільової програми</t>
  </si>
  <si>
    <t>КЕКВ</t>
  </si>
  <si>
    <t>*Вказати джерело (державний бюджет, місцеві бюджети, інші кошти)</t>
  </si>
  <si>
    <t>Контрагент**</t>
  </si>
  <si>
    <t>обласний бюджет</t>
  </si>
  <si>
    <t>інші джерела</t>
  </si>
  <si>
    <t>Обласний бюджет</t>
  </si>
  <si>
    <t>Профінансовано за звітний період</t>
  </si>
  <si>
    <t>Касові видатки за звітний період</t>
  </si>
  <si>
    <t>Кредиторська заборгованість</t>
  </si>
  <si>
    <t>Основні дані:</t>
  </si>
  <si>
    <t>1. Аналіз використання коштів Програми згідно з проведеними витратами (за завданнями і заходами)</t>
  </si>
  <si>
    <t>Економія коштів за рахунок процедур державних закупівель</t>
  </si>
  <si>
    <t>тис. грн</t>
  </si>
  <si>
    <t>у т. ч.</t>
  </si>
  <si>
    <t>Пояснення щодо невиконання заходів (заповнюється за 
підсумками року)</t>
  </si>
  <si>
    <t xml:space="preserve">Короткий опис досягнутих результатів
Вказати напрями розподілу зекономлених коштів за результатами процедур державних закупівель </t>
  </si>
  <si>
    <t>** Безпосередній отримувач коштів (суб'єкт, з яким укладено угоди на закупівлю або виконання робіт)</t>
  </si>
  <si>
    <t>2620
3220</t>
  </si>
  <si>
    <t>Місцеві бюджети</t>
  </si>
  <si>
    <r>
      <t xml:space="preserve"> - розпорядник коштів (виконавець Програми):</t>
    </r>
    <r>
      <rPr>
        <b/>
        <sz val="14"/>
        <color theme="1"/>
        <rFont val="Times New Roman"/>
        <family val="1"/>
        <charset val="204"/>
      </rPr>
      <t xml:space="preserve"> департамент фінансів облдержадміністрації</t>
    </r>
  </si>
  <si>
    <t>Інші джерела (фінансові внески громад, кошти спонсорів та нефінансові внески громад)</t>
  </si>
  <si>
    <t>Капітальний ремонт будівлі БДЮТЧ (заміна вікон на енергозберігаючі) по вул. Миру 5, в м.Червонограді, Львівської області</t>
  </si>
  <si>
    <t>Олена Гвоздик</t>
  </si>
  <si>
    <t>Реалізація проєктів місцевих ініціатив</t>
  </si>
  <si>
    <t>Назва проєкту</t>
  </si>
  <si>
    <t>Замовник та його
код ЄДРПОУ</t>
  </si>
  <si>
    <t>Профінансовано з обласного бюджету замовникам, тис. грн</t>
  </si>
  <si>
    <t>Касові видатки з обласного бюджету, тис. грн</t>
  </si>
  <si>
    <t>Передбачено з місцевих бюджетів, тис. грн</t>
  </si>
  <si>
    <t>Профінансовано з місцевих бюджетів, тис. грн</t>
  </si>
  <si>
    <t>Касові видатки з місцевих бюджетів, тис. грн</t>
  </si>
  <si>
    <t>Передбачено за рахунок небюджетних коштів, тис. грн</t>
  </si>
  <si>
    <t>Профінансовано  за рахунок небюджетних коштів, тис. грн</t>
  </si>
  <si>
    <t>Касові видатки  за рахунок небюджетних коштів, тис. грн</t>
  </si>
  <si>
    <t>Капітальний ремонт пішохідної зони та огорожі території ЗДО №12 "Дзвіночок"  на вулиці Івана Чмоли в місті Дрогобич Львівської області</t>
  </si>
  <si>
    <t>Облаштування (благоустрій) скверу в с. Довге Дрогобицького району Львівської області (капітальний ремонт)</t>
  </si>
  <si>
    <t>Придбання та встановлення вуличних спортивно-тренажерних майданчиків на території Ралівської сільської ради Самбірського району Львівської області</t>
  </si>
  <si>
    <t>Капітальний ремонт шатрової покрівлі  Підгірцівської  СЗОШ І ступеня по вул. Стрийська, 8а в с. Підгірці  Стрийського району Львівської області</t>
  </si>
  <si>
    <t>Департамент освіти і науки облдержадміністрації</t>
  </si>
  <si>
    <t xml:space="preserve">Придбання обладнання для виробничих майстерень по технічному обслуговуванню автомобілів у ДНЗ "Погірцівське вище професійне училище" с.Погірці, вул.Центральна,2 Самбірського району Львівської області </t>
  </si>
  <si>
    <t>Придбання котлів на твердому паливі для ДНЗ «Судововишнянський професійний ліцей» Судововишнянської ТГ Львівської області</t>
  </si>
  <si>
    <t xml:space="preserve">Придбання обладнання та інвентарю з метою створення та облаштування центру інтелектуального та творчого розвитку Дрогобицького фахового коледжу нафти і газу (Державний вищий навчальний заклад «Дрогобицький коледж нафти і газу») </t>
  </si>
  <si>
    <t>Закупівля сонячної мережевої електростанції з електронагрівним бойлером на турбазу "Карпати" в с. Кам’янка Сколівської ОТГ Стрийського району Львівської області</t>
  </si>
  <si>
    <t xml:space="preserve">Капітальний ремонт приміщення спортивної зали Міжрегіонального  центру професійно-технічної освіти художнього моделювання і дизайну м. Львова по вулиці Городоцька, 195  </t>
  </si>
  <si>
    <t>Капітальний ремонт учбового корпусу № 2 ДНЗ «Судововишнянський ПЛ» в м. Судова Вишня Львівської області</t>
  </si>
  <si>
    <t>Придбання обладнання для навчально-виробничої майстерні ДПТНЗ "Червоненське ВПУ" в  с.Червоне Золочівського району Львівської області, з метою підготовки кваліфікованих робітників професій електрогазозварник, коваль ручного  кування</t>
  </si>
  <si>
    <t>Капітальний ремонт по заміні дерев'яних вікон на енергозберігаючі металопластикові в навчально виробничому корпусі Державного професійного технічного навчального закладу "Міжрегіональне вище професійне училище автомобільного транспорту та будівництва" м. Львова</t>
  </si>
  <si>
    <t>Капітальний ремонт в приміщеннях спортзалу та тренажерному залі в Добротвірському професійному ліцеї по вул. Сагайдачного, 3 в  смт. Добротвір Добротвірської селищної ради Червоноградського району Львівської області</t>
  </si>
  <si>
    <t>Придбання навчально-виробничого обладнання для підготовки кваліфікованих робітників пекарів-кондитерів ТВСВ ДПТНЗ "Червоненське ВПУ" в  смт.Поморяни Золочівського району Львівської області</t>
  </si>
  <si>
    <t xml:space="preserve">Придбання мультимедійного обладнання і комп'ютерної техніки для створення інтерактивного простору в лабораторії інноваційних харчових технологій Львівського вищого професійного училища харчових технологій </t>
  </si>
  <si>
    <t>Департамент охорони здоров'я облдержадміністрації</t>
  </si>
  <si>
    <t xml:space="preserve"> Капітальний ремонт частини приміщень КНП ЛОР «Західноукраїнський спеціалізований дитячий медичний центр» на вул. Дністерській, 27 у м.Львові (коридор та дві палати відділення анестезіології та інтенсивної терапії)  </t>
  </si>
  <si>
    <t xml:space="preserve"> Капітальний ремонт частини приміщень КНП ЛОР "Західноукраїнський спеціалізований дитячий медичний центр" на вулиці Дністерській 27 у м. Львові (хірургічне віділення)</t>
  </si>
  <si>
    <t>Придбання обладнання для хірургічного відділення  КНП ЛОР "Західноукраїнський спеціалізований дитячий медичний центр" на вулиці Дністерській 27 у м. Львові (кабінети хірургів, коридор, перев'язувальна кімната,комірка, оглядова)</t>
  </si>
  <si>
    <t>Придбання спецтехніки для комунальних потреб Львівського обласного клінічного перинатального центру</t>
  </si>
  <si>
    <t xml:space="preserve">Придбання двох ламп фототерапії для оптимізації лікування жовтяниць у дітей відділення новонароджених та недоношених дітей народжених  у Львівському обласному клінічному перинатальному центрі м.Львів, вул.Дж.Вашингтона, 6 </t>
  </si>
  <si>
    <t>Капітальний ремонт приміщень інсультного блоку в Львівському обласному госпіталі ветеранів війн та репресованих імені Юрія Липи за адресою вул.Івасюка, 31, м.Винники, Львівська обл.</t>
  </si>
  <si>
    <t xml:space="preserve"> Капітальний ремонт кабінетів для надання первинної медичної допомоги лікарями-педіатрами у відділенні надання медичних послуг КНП ЛОР "Західноукраїнський спеціалізований дитячий медичний центр" на вул.Дністерській, 27 у м.Львів</t>
  </si>
  <si>
    <t>Капітальний ремонт частини фасаду відділення превенції та терапії узалежнених № 31 КНП ЛОР «Львівська обласна клінічна психіатрична лікарня» по вул. Кульпарківська 95, м. Львів</t>
  </si>
  <si>
    <t xml:space="preserve">Придбання офісного гістероскопу для потреб відділення репродуктивного здоров'я та планування сім'ї Львівського обласного клінічного перинатального центру" м.Львів, вул. Дж .Вашингтона,6 </t>
  </si>
  <si>
    <t>Капітальний ремонт тераси психо-геріатричного з соматичними палатами чоловічого відділення № 24 КНП ЛОР «Львівська обласна клінічна психіатрична лікарня» по вул. Кульпарківська 95, м. Львів</t>
  </si>
  <si>
    <t xml:space="preserve">Закупівлі устаткування для ургентного операційного блоку (хірургічні інструменти) приймально-діагностичного відділення КНП ЛОР «Львівська обласна клінічна лікарня» за адресою м. Львів, вул. Чернігівська, 7 </t>
  </si>
  <si>
    <t>Капітальний ремонт фізіотерапевтичного відділення КНП ЛОР "Західноукраїнський спеціалізований дитячий медичний центр" по вул. Дністерська, 27 у м. Львові» («Центр кінезотерапії»)</t>
  </si>
  <si>
    <t>Обладнання для фізіотерапевтичного відділення КНП ЛОР "Західноукраїнський спеціалізований дитячий медичний центр" по вул. Дністерська, 27 у м. Львові» («Центр кінезотерапії»)</t>
  </si>
  <si>
    <t>Департамент соціального захисту населення облдержадміністрації</t>
  </si>
  <si>
    <t>Капітальний ремонт приміщень підтриманого проживання та денного перебування в КЗ ЛОР «Підкамінський психоневрологічний інтернат» по вул. Нагірна, 11а в смт. Підкамінь Бродівського району Львівської області</t>
  </si>
  <si>
    <t>Департамент з питань культури, національностей та релігій облдержадміністрації</t>
  </si>
  <si>
    <t xml:space="preserve">Придбання експедиційного обладнання та квадрокоптера для Комунального закладу Львівської обласної ради «Адміністрація державного історико-культурного заповідника «Нагуєвичі» </t>
  </si>
  <si>
    <t>Придбання обладнання та інвентарю для виступів Театру ім. М. Заньковецької (м. Львів)</t>
  </si>
  <si>
    <t>Придбання обладнання для забезпечення автономного резервного живлення об’єктів комунального закладу Львівської обласної ради «Адміністрація державного історико-культурного заповідника «Тустань»» в с.Урич Стрийського району Львівської області</t>
  </si>
  <si>
    <t>ЛЬВІВСЬКИЙ РАЙОН</t>
  </si>
  <si>
    <t>Львівська міська громада</t>
  </si>
  <si>
    <t>Будівництво спортивного майданчика для гри в баскетбол і міні-футбол, обмеженого вулицями Лепкого, Дмитерка і Незалежності у м.Винники Львівської міської територіальної громади</t>
  </si>
  <si>
    <t>Придбання та облаштування системи відеоспостереження для ОСББ " На Івасюка 35" у місті Винники.</t>
  </si>
  <si>
    <t>Придбання обладнання та адаптованих меблів для приміщень Комунальної реабілітаційної установи змішаного типу "Львівський міський центр реабілітації "Джерело" м.Винники, вул.Галицька,12</t>
  </si>
  <si>
    <t xml:space="preserve">Модернізація системи забезпечення чергової служби Львівського районного управління поліції Головного управління Національної поліції у Львівській області  </t>
  </si>
  <si>
    <t xml:space="preserve">Капітальний ремонт частини території ЗДО (ясла-садок) комбінованого типу №73 Львівської міської ради на вул. Бойчука, 7 </t>
  </si>
  <si>
    <t xml:space="preserve">Капітальний ремонт благоустрою шкільного подвір'я СЗШ №73 на вул.Дністерській, 5 у м.Львові </t>
  </si>
  <si>
    <t xml:space="preserve">Встановлення сучасного і безпечного спортивно- ігрового  обладнання на ігрових майданчиках в закладі дошкільної освіти №131 на вул.В.Антоновича, 109-А у м.Львові  </t>
  </si>
  <si>
    <t>Капітальний ремонт із заміною вікон СЗШ 100 на вул. І. Величковського, 58 у м. Львів</t>
  </si>
  <si>
    <t xml:space="preserve">Капітальний ремонт із заміною вікон СЗШ 92 на вул. Шевченка, 390 у м. Львові  </t>
  </si>
  <si>
    <t xml:space="preserve">Капітальний ремонт із заміною вікон на  енергозберігаючі у СЗШ №99, м.Львова на вул. Творчій 1 </t>
  </si>
  <si>
    <t xml:space="preserve">Закупівля та встановлення інклюзивного, спортивного та ігрового обладнання для майданчиків ЗДО №37 на вул. Княгині Ольги, 59-А  у м.Львові  </t>
  </si>
  <si>
    <t xml:space="preserve"> Капітальний ремонт приміщень під потреби дитячої кардіохірургії у складі відділення кардіохірургії та трансплантації серця Центру серця та судин у Комунальному некомерційному підприємстві «Клінічна лікарня швидкої медичної допомоги м. Львова» на вул. І. Миколайчука, 9</t>
  </si>
  <si>
    <t>Бібрська міська громада</t>
  </si>
  <si>
    <t>Реконструкція вуличного освітлення по вул. Шевченка від будинку № 36 до будинку № 128 в с. Лани Бібрської міської територіальної громади Львівської області</t>
  </si>
  <si>
    <t>Реконструкція вуличного освітлення по вулицях Садова, Космічна, Вишнева, частина Гайової, Ярова, Джерельна, Квітнева, Яблунева, Підгірна, Тиха, Бічна, у с. Під'ярків Бібрської міської територіальної громади Львівської області</t>
  </si>
  <si>
    <t xml:space="preserve"> Капітальний ремонт частини вулиці Вітовського від початку до стоянки машин у м.Бібрка Бібрської міської територіальної громади Львівської області </t>
  </si>
  <si>
    <t>Придбання інвентаря (стільців, шаф та столів для облаштування комфортного середовища) у приміщені спортивної роздягалки міського стадіону у м. Бібрка Бібрської міської територіальної громади Львівської області</t>
  </si>
  <si>
    <t>Придбання  обладнання дитячого майданчика (з облаштуванням відпочинкового простору) в с. Волощина Бібрської міської територіальної громади Львівської області</t>
  </si>
  <si>
    <t xml:space="preserve">Придбання частини механізмів для годинника (на ратуші Бібрського магістрату) адмінбудинку Бібрської міської ради в м. Бібрка Бібрської міської територіальної громади Львівської області </t>
  </si>
  <si>
    <t>Придбання дитячого майданчика (з облаштуванням відпочинкового простору)  в с. Баківці Бібрської міської територіальної громади Львівської області</t>
  </si>
  <si>
    <t>Капітальний ремонт території дитячого майданчика (з встановленням вуличного спортивного обладнання) у с. Репехів Бібрської міської територіальної громади Львівської області</t>
  </si>
  <si>
    <t xml:space="preserve"> Реставраційні роботи приміщень санвузлів у будівлі кінотеатру (пам'ятка архітектури місцевого значення, охоронний №2359-М) у м. Бібрка, пл. Стрілецька, 1, Бібрської міської територіальної громади</t>
  </si>
  <si>
    <t xml:space="preserve">Придбання систем охоронної сигналізації та мережі відеонагляду для будівлі кінотеатру (пам'ятка архітектури місцевого значення, охоронний № 2359-М) у м.Бібрка, пл. Стрілецька, 1, Бібрської міської територіальної громади Львівської області </t>
  </si>
  <si>
    <t>Капітальний ремонт частини внутрішніх приміщень з проведенням гідроізоляційних робіт Народного дому у с.Великі Глібовичі, Бібрської міської територіальної громади, Львівської області</t>
  </si>
  <si>
    <t xml:space="preserve">Капітальний ремонт частини внутрішніх приміщень з заміною підлоги та сцени Народного дому в селі Ходорківці Бібрської міської територіальної громади Львівської області </t>
  </si>
  <si>
    <t>Придбання звукової апаратури та мультимедійної системи для Народного дому с. Під’ярків Бібрської міської територіальної громади Львівської області</t>
  </si>
  <si>
    <t>Придбання енергозберігаючого котла для 2-го корпусу Бібрської музичної школи Бібрської міської територіальної громади Львівської області</t>
  </si>
  <si>
    <t xml:space="preserve">Капітальний ремонт зовнішньої сходової клітки з облаштуванням пришкільного відпонковочиго простору у ЗЗСО І – ІІ ст. у с. Лани Бібрської міської територіальної громади Львівської області </t>
  </si>
  <si>
    <t>Капітальний ремонт системи опалення ДНЗ «Сонечко» у м. Бібрка Бібрської міської територіальної громади Львівської області</t>
  </si>
  <si>
    <t xml:space="preserve">Капітальний ремонт приміщень їдальні закладу загальної середньої освіти І-ІІІ ст. у с. Свірж  Бібрської міської територіальної громади Львівської області </t>
  </si>
  <si>
    <t xml:space="preserve"> Капітальний ремонт внутрішніх приміщень ФАПу с. Підмонастир Бібрської міської територіальної громади Львівської області </t>
  </si>
  <si>
    <t>Великолюбінська селищна громада</t>
  </si>
  <si>
    <t>Реконструкція лінії освітлення на майданчику зі штучним покриттям в смт Великий Любінь Львівського району Львівської області</t>
  </si>
  <si>
    <t>Капітальний ремонт даху комунальної будівлі Великолюбінської селищної ради Львівського району Львівської області</t>
  </si>
  <si>
    <t>Закупівля медичного обладнання для фізіотерапевтичного кабінету КНП «АЗПСМ» Великолюбінської селищної ради Львівського району Львівської області</t>
  </si>
  <si>
    <t>Глинянська міська громада</t>
  </si>
  <si>
    <t>Придбання настільного цифрувальника рентгенівських знімків CR 15-X для КНП “Глинянська міська лікарня”</t>
  </si>
  <si>
    <t>Городоцька міська громада</t>
  </si>
  <si>
    <t>Реконструкція вуличного освітлення с.Мавковичі Городоцької міської ради Львівської області з використанням енергозберігаючих технологій</t>
  </si>
  <si>
    <t>Капітальний  ремонт (спортзал)  Угрівського  навчально-виховного комплексу І-ІІ ступенів «заклад загальної середньої освіти -  заклад дошкільної освіти»  Городоцької міської ради  Львівської області</t>
  </si>
  <si>
    <t>Капітальний ремонт фасаду Долинянського навчально-виховного комплексу І-ІІ ступенів «заклад загальної середньої освіти -  заклад дошкільної освіти»  Городоцької міської ради  Львівської області</t>
  </si>
  <si>
    <t>Капітальний ремонт системи опалення  Градівського  закладу  загальної  середньої освіти  І - ІІІ ступенів Городоцької міської ради Львівської  області</t>
  </si>
  <si>
    <t xml:space="preserve">Капітальний ремонт харчоблоку Мшанського навчально-виховного комплексу І-ІІІ ступенів «заклад загальної середньої освіти -  заклад дошкільної освіти» імені Степана Тисляка Городоцької міської ради  Львівської області </t>
  </si>
  <si>
    <t>Придбання медичного обладнання фіброгастроскопа GES-300A з ендоскопічною відеосистемою у комплекті, виробництва Shrek для КНП «Городоцька центральна лікарня» Городоцької міської ради</t>
  </si>
  <si>
    <t>Давидівська сільська громада</t>
  </si>
  <si>
    <t>Капітальний ремонт класу хореографії в народному домі в с. Звенигород Львівського району Львівської області</t>
  </si>
  <si>
    <t>Капітальний ремонт (заміна вікон та дверей) в Народному Домі с. Відники Львівського району Львівської області</t>
  </si>
  <si>
    <t>Капітальний ремонт музичного залу ЗДО с. Давидів Львівського району Львівської області</t>
  </si>
  <si>
    <t>Добросинсько-Магерівська селищна громада</t>
  </si>
  <si>
    <t xml:space="preserve">Капітальний ремонт з відновленням елементів благоустрою зупинки громадського транспорту на повороті с.Панчишини Львівського району Львівської області </t>
  </si>
  <si>
    <t>Капітальний ремонт каналізації та водопроводу молодіжно спортивного центру в будівлі Народного дому в с.Замок по вул.Шевченка, 1А Львівського району Львівської області</t>
  </si>
  <si>
    <t>Жовківська міська громада</t>
  </si>
  <si>
    <t xml:space="preserve">Капітальний ремонт вуличного освітлення з впровадженням енергозберігаючих технологій по вул.Лозинка в с.Мокротин Львівського району Львівської області. </t>
  </si>
  <si>
    <t>Капітальний ремонт віконних та дверних прорізів з заміною на металопластикові склопакети з впровадженням енергозберігаючих технологій будівлі Жовківського районного територіального центру комплектування та соціальної підтримки по вул. Дорошенка, 9 м. Жовква Львівського району Львівської області</t>
  </si>
  <si>
    <t>Придбання мобільної сцени, звукового та світлового обладнання для потреб громади с. Деревня Львівського району Львівської області</t>
  </si>
  <si>
    <t xml:space="preserve"> Капітальний ремонт з влаштуванням внутрішніх вбиралень Мокротинського ЗЗСО І-ІІІ ступенів корпус № 3 по вул. Кут-1, 16а, с. Мокротин Львівського району Львівської області </t>
  </si>
  <si>
    <t>Капітальний ремонт внутрішніх вбиралень та підлог класних приміщень Жовківського ЗЗСО I-III ступенів №3 по вул.Набережна, 2 м.Жовква Львівського району Львівської області.</t>
  </si>
  <si>
    <t xml:space="preserve">Капітальний ремонт пічок в ЗЗСО І-ІІ ст. по вул. Польова, 50а с. Воля-Висоцька Львівського району, Львівської області </t>
  </si>
  <si>
    <t>Жовтанецька сільська громада</t>
  </si>
  <si>
    <t>Реконструкція вуличного освітлення по вул.Садова с.Вислобоки Львівського району Львівської області</t>
  </si>
  <si>
    <t>Придбання та встановлення зупинок громадського транспорту у селах Жовтанецької сільської ради Львівського району Львівської області</t>
  </si>
  <si>
    <t>Придбання й встановлення обладнання для надання паспортних послуг у ЦНАПі Жовтанецької сільської ради Львівської області</t>
  </si>
  <si>
    <t>Придбання музичних інструментів та обладнання для Жовтанецької дитячої музичної школи Львівського району Львівської області</t>
  </si>
  <si>
    <t xml:space="preserve"> Капітальний ремонт приміщень їдальні Великоколоднівського НВК "ЗНЗ І-ІІІ ст.-ДНЗ" Жовтанецької сільської ради Львівської області </t>
  </si>
  <si>
    <t>Капітальний ремонт входів для покращення доступності Жовтанецького опорного ЗЗСО Жовтанецької сільської ради Львівської області</t>
  </si>
  <si>
    <t>Придбання дитячого майданчика для Вихопнівської філії Жовтанецького опорного ЗЗСО Жовтанецької сільської ради Львівської області</t>
  </si>
  <si>
    <t>Зимноводівська сільська громада</t>
  </si>
  <si>
    <t>Придбання сучасного цифрового обладнання для кабінетів природничих наук (біології, хімії, географії) та іноземних мов (англійської та німецької) Лапаївського ліцею імені Героя України Георгія Кірпи Зимноводівської сільської ради Львівського району Львівської області</t>
  </si>
  <si>
    <t>Придбання медичної техніки, необхідної для здійснення заходів, спрямованих на запобігання виникненню та поширенню, локалізацію та ліквідацію спалахів, епідемій та пандемій гострої респіраторної хвороби COVID-19, спричиненої коронавірусом SARS-CoV-2 для КНП «Центр первинної медико-санітарної допомоги» Зимноводівської сільської ради Львівського району Львівської області</t>
  </si>
  <si>
    <t>Кам'янка-Бузька міська громада</t>
  </si>
  <si>
    <t>Будівництво мультифункційного спортивного майданчика в парку імені Т.Г.Шевченка у м.Кам’янка-Бузька Львівської області</t>
  </si>
  <si>
    <t>Комарнівська міська громада</t>
  </si>
  <si>
    <t>Реконструкція вуличного освітлення  по вул. Подоби,  в селі Грімне Львівського району Львівської області</t>
  </si>
  <si>
    <t>Реконструкція  вуличного освітлення по вул.Миру, Весела в с. Тулиголове Львівського району Львівської області</t>
  </si>
  <si>
    <t>Реконструкція вуличного освітлення по вул.Львівська в с.Березець Львівського району Львівської області</t>
  </si>
  <si>
    <t>Придбання та встановлення дитячого ігрового майданчика на території Березецького ЗДО «Веселка» по вул. Театральна, 169б, с. Березець, Комарнівської міської ради</t>
  </si>
  <si>
    <t>Капітальний ремонт Переможненського ЗДО ясла-садок «Квітуча вишенька» Комарнівської міської ради Львівської області</t>
  </si>
  <si>
    <t xml:space="preserve">Реконструкція  даху Переможненського ЗЗСО І –ІІІ ступенів  Комарнівської міської ради Львівської області </t>
  </si>
  <si>
    <t>Куликівська селищна громада</t>
  </si>
  <si>
    <t>Придбання технічного обладнання для потреб Куликівської територіальної громади</t>
  </si>
  <si>
    <t>Новояричівська селищна громада</t>
  </si>
  <si>
    <t>Капітальний ремонт вуличного освітлення пл. Єдності смт. Новий Яричів Львівського району Львівської області</t>
  </si>
  <si>
    <t>Капітальний ремонт вуличного освітлення вул. Мирна в с. Неслухів Львівського району Львівської області</t>
  </si>
  <si>
    <t>Капітальний ремонт фасаду з утепленням будівлі Комунального закладу «Народний дім с. Банюнин» Новояричівської селищної ради Львівського району Львівської області</t>
  </si>
  <si>
    <t>Капітальний ремонт (заміна покрівлі) початкової школи с. Старий Яричів – філія ЗЗСО І-ІІІ ступенів смт Новий Яричів Новояричівської селищної ради Львівського району Львівської області</t>
  </si>
  <si>
    <t>Капітальний ремонт паливної Закладу загальної середньої освіти та дошкільної освіти І-ІІ ступенів с. Руданці, Новояричівської селищної ради, Львівського району, Львівської області</t>
  </si>
  <si>
    <t>Капітальний ремонт (заміна покрівлі) в КНП "Новояричівська районна лікарня" Новояричівської селищної ради Львівського району Львівської області</t>
  </si>
  <si>
    <t>Оброшинська сільська громада</t>
  </si>
  <si>
    <t xml:space="preserve"> Впровадження системи відеоспостереження у с. Конопниця Оброшинської сільської ради Львівської області</t>
  </si>
  <si>
    <t>Капітальний ремонт тиру Оброшинської ЗОШ I-III ступенів в с. Оброшине Оброшинської сільської ради Львівської області</t>
  </si>
  <si>
    <t>Придбання сантехнічного обладнання для дошкільного навчального закладу (ДНЗ) в с. Оброшине Оброшинської сільської ради Львівської області</t>
  </si>
  <si>
    <t xml:space="preserve">Капітальний ремонт приміщення фельшерсько-акушерського пункту (ФАПу) в селі Конопниця Оброшинської сільської ради Львівської області </t>
  </si>
  <si>
    <t>Перемишлянська міська громада</t>
  </si>
  <si>
    <t xml:space="preserve">Реконструкція вуличного освітлення вул.Засадя, Калиник, Мишилівка, Шевченка, Запастівники, Магонова,Терехівка в с.Лагодів Львівської області </t>
  </si>
  <si>
    <t>Створюємо комфортні умови освітнього середовища в КЗ Перемишлянська музична школа (придбання шкільних меблів та програмно-технічного комплекту (інтерактивна дошка, портативний комп'ютер, монтажний комплект) для КЗ Перемишлянська музична школа Перемишлянської міської ради Львівської області</t>
  </si>
  <si>
    <t>Інноваційний музей, як простір для щастя - Капітальний ремонт приміщень музею на вул. Привокзальна, 6 в м. Перемишляни, Львівської області</t>
  </si>
  <si>
    <t xml:space="preserve">Капітальний ремонт у приміщенні Короснянського закладу загальної середньої освіти І-ІІ ступенів за адресою: вулиця Центральна 73/2 с. Коросно Львівського району Львівської області </t>
  </si>
  <si>
    <t>Придбання мультимедійного обладнання для Короснянського закладу загальної середньої освіти I-II ступенів</t>
  </si>
  <si>
    <t>Капітальний ремонт приміщення із заміною дверних конструкцій будівлі Вовківського закладу  загальної середньої освіти І-ІІ ступенів Перемишлянської міської ради у с.Вовків Львівського району Львівської області</t>
  </si>
  <si>
    <t>Підберізцівська сільська громада</t>
  </si>
  <si>
    <t>Придбання мобільної сцени для Підберізцівської територіальної громади Львівської області</t>
  </si>
  <si>
    <t>Придбання світлового та звукового обладнання для народного дому с. Підберізці Підберізцівської територіальної громади</t>
  </si>
  <si>
    <t>Пустомитівська міська громада</t>
  </si>
  <si>
    <t>Капітальний ремонт тротуару по вул. Миколи Лисенка в м. Пустомити Львівської області</t>
  </si>
  <si>
    <t xml:space="preserve">Капітальний ремонт водопроводу по вул. Шевченка від буд. № 293 до вул. Загреблянської в с. Семенівка Пустомитівської ОТГ Львівського району Львівської області </t>
  </si>
  <si>
    <t>“Library of free people - Бібліотека вільних людей”. Створення сучасного інформаційно-інноваційного простору (придбання обладнання) для бібліотеки-філії №2 м. Пустомити.</t>
  </si>
  <si>
    <t xml:space="preserve">Придбання музичних інструментів та інтерактивного обладнання для КЗ «Пустомитівська школа мистецтв» </t>
  </si>
  <si>
    <t xml:space="preserve"> Капітальний ремонт спортзалу Пустомитівського ЗЗСО №2 І-ІІІ ступенів Пустомитівської міської ради в м.Пустомити Львівської області </t>
  </si>
  <si>
    <t xml:space="preserve">Капітальний ремонт благоустрою ЗДО №2 м.Пустомити Пустомитівської міської ради Львівської області </t>
  </si>
  <si>
    <t xml:space="preserve">Придбання обладнання для створення сучасного лінгафонного ІТ медіа простору у ОЗ "Пустомитівський ЗЗСО №1 І-ІІІ ступенів" Пустомитівської міської ради Львівської області </t>
  </si>
  <si>
    <t>Рава-Руська міська громада</t>
  </si>
  <si>
    <t>Реконструкція освітлення пішохідного переходу на автодорозі Грядка-Городжів в с. Гійче Львівського району Львівської області</t>
  </si>
  <si>
    <t>Реконструкція вуличного освітлення в с. Гійче Львівського району Львівської області</t>
  </si>
  <si>
    <t>Реконструкція освітлення пішохідного переходу на автодорозі Рава-Руська - Гайок в с. Синьковичі Львівського району Львівської області</t>
  </si>
  <si>
    <t>Реконструкція вуличного освітлення в с. Забір'я Львівського району Львівської області</t>
  </si>
  <si>
    <t>Реконструкція вуличного освітлення по вул. Академіка Возняка в с. Волиця Львівського району Львівської області</t>
  </si>
  <si>
    <t>Капітальний ремонт вуличного освітлення в с. Синьковичі Львівського району Львівської області</t>
  </si>
  <si>
    <t>Капітальний ремонт вуличного освітлення в с. Потелич Львівського району Львівської області</t>
  </si>
  <si>
    <t>Капітальний ремонт вуличного освітлення в с. Голокам'янка, Малий Львівського району Львівської області</t>
  </si>
  <si>
    <t>Реконструкція  вуличного освітлення в с. Гута Обединська Львівського району Львівської області</t>
  </si>
  <si>
    <t>Капітальний ремонт вуличного освітлення в с. Старе Село Львівського району Львівської області</t>
  </si>
  <si>
    <t xml:space="preserve">Капітальний ремонт віконних прорізів з заміною на металопластикові склопакети з  впровадженням енергозберігаючих технологій будівлі Волицького закладу загальної середньої освіти І-ІІІ ступенів Рава-Руської міської ради Львівського району Львівської області по вул. Академіка Возняка, 239, с.Волиця Львівської області  </t>
  </si>
  <si>
    <t>Капітальний ремонт внутрішніх вбиралень Забірського закладу загальної середньої освіти І-ІІ ступенів Рава-Руської міської ради Львівського району Львівської області  по вул. Центральна, 67, с. Забір’я Львівської області</t>
  </si>
  <si>
    <t>Капітальний  ремонт  роздягалень, санвузлів  та  душових  спортивного  залу  Потелицького закладу загальної середньої освіти  І-ІІІ  ступенів  Рава – Руської  міської ради  Львівського  району  Львівської  області по вул.Центральна, 120В, с.Потелич Львівської області</t>
  </si>
  <si>
    <t>Реконструкція будинку сільської ради під лікарську амбулаторію по вул. Шевченка, 16 в с. Річки Львівського району Львівської області</t>
  </si>
  <si>
    <t>Сокільницька сільська громада</t>
  </si>
  <si>
    <t xml:space="preserve">Капітальний ремонт території навколо скульптури Діви Марії в с.Годовиця, Пустомитівського району, Львівської області </t>
  </si>
  <si>
    <t>Придбання  обладнання для облаштування спортивного майданчика по вул.Зелена в с.Басівка Пустомитівського району Львівської області</t>
  </si>
  <si>
    <t>Придбання обладнання для облаштування дитячого  спортивного  майданчика між вул. О.Вишні та вул.Хвильового в с.Сокільники Пустомитівського району Львівської області</t>
  </si>
  <si>
    <t xml:space="preserve">Закупівля обладнання  для Сокільницької ЗОШ I-IIIст. імені Івана Франка у с.Сокільники Пустомитівського району Львівської області  </t>
  </si>
  <si>
    <t>Солонківська сільська громада</t>
  </si>
  <si>
    <t xml:space="preserve">Реконструкція лінії  0,4 кВ від  КТП-147-09 (монтаж лінії вуличного освітлення) в с. Ков’ярі  Львівської області  </t>
  </si>
  <si>
    <t xml:space="preserve"> Придбання обладнання для кабінетів фізики та хімії Опорного закладу загальної середньої освіти І-ІІІ ступенів імені Героя України Миколи Паньківа Солонківської сільської ради у селі Солонка Львівської області </t>
  </si>
  <si>
    <t>Щирецька селищна громада</t>
  </si>
  <si>
    <t>Реконструкція лінії 0,22кВ від КТП-389 (монтаж лінії вуличного освітлення) в с. Лани Львівського району Львівської області</t>
  </si>
  <si>
    <t>Придбання лабораторного обладнання і розхідних матеріалів для Амбулаторії загальної практики сімейної медицини Щирецької селищної ради</t>
  </si>
  <si>
    <t>ДРОГОБИЦЬКИЙ РАЙОН</t>
  </si>
  <si>
    <t>Бориславська міська громада</t>
  </si>
  <si>
    <t xml:space="preserve">Ремонт вальмового шатрового даху будівлі НСОУ СТАНИЦЯ БОРИСЛАВ ПЛАСТу по вул.Трускавецькій 62 у м.Бориславі </t>
  </si>
  <si>
    <t>Влаштування літнього кінотеатру в Бориславському міському парку по вул. Шевченка, 37</t>
  </si>
  <si>
    <t>Придбання обладнання (комп’ютер, мультимедійне обладнання, звукопідсилювальна та світлова апаратура) для культурно-просвітницького центру с.Попелі</t>
  </si>
  <si>
    <t>Капітальний ремонт покрівлі даху Мокрянської початкової школи Бориславської міської ради Дрогобицького району Львівської області</t>
  </si>
  <si>
    <t>Капітальний ремонт  покрівлі даху навчально-виховного комплексу "Бориславський заклад загальної середньої освіти I-II ступенів №6 - Дошкільний навчальний заклад" Бориславської міської ради Дрогобицького району Львівської області</t>
  </si>
  <si>
    <t>Капітальний ремонт фасаду Бориславського закладу загальної середньої освіти І-ІІ ступенів № 9 Бориславської міської ради Дрогобицького району Львівської області</t>
  </si>
  <si>
    <t xml:space="preserve">Капітальний ремонт приміщень в частині заміни вікон на енергозберігаючі в Бориславському закладі загальної середньої освіти І-ІІІ ступенів №1 Бориславської міської ради Дрогобицького району Львівської області (ІІ черга) </t>
  </si>
  <si>
    <t>Дрогобицька міська громада</t>
  </si>
  <si>
    <t xml:space="preserve">Капітальний ремонт мереж вуличного освітлення вулиць Київської, Козацької, Рівної, Героїв ОУН-УПА, Прорізної, провулку Ясного у м. Дрогобичі Львівської області </t>
  </si>
  <si>
    <t>Капітальний ремонт внутрібудинкових мереж водопостачання та водовідведення, заміна віконних блоків на енергозберігаючі  в житловому будинку на вул. Самбірська, 74  м. Дрогобич Львівської обл.</t>
  </si>
  <si>
    <t>Капітальний ремонт дороги по вул.Грушевського біля житлового будинку №89 в м.Дрогобич Львівської області</t>
  </si>
  <si>
    <t>Капітальний ремонт системи водопостачання житлового будинку ОСББ “РЕНЕСАНС - Д” по вулиці В.Великого, 98 в м. Дрогобич Львівської області.</t>
  </si>
  <si>
    <t xml:space="preserve">Капітальний ремонт дренажної системи, заміна водяних труб та внутрібудинкових мереж холодного водопостачання в житловому будинку ОСББ “Весняне - 57” на вул. Грушевського, 5 у м.Дрогобич Львівської області </t>
  </si>
  <si>
    <t>Придбання обладнання для інклюзивної куховарні Дрогобицького добровільного товариства захисту дітей та молоді з інвалідністю «Надія» у м. Дрогобич, вул. В.Чорновола, 4</t>
  </si>
  <si>
    <t>Капітальний ремонт покрівлі даху адміністративного будинку  Дрогобицького товариства захисту дітей-інвалідів "Надія", вул.Чорновола 4, м.Дрогобич</t>
  </si>
  <si>
    <t>Капітальний ремонт благоустрою території стадіону з влаштуванням роздягалки в с.Снятинка Дрогобицького району Львівської області.</t>
  </si>
  <si>
    <t>Придбання спортивного обладнання (масогабаритних макетів навчальної зброї) для реалізації програми військово-спортивного виховання молоді Дрогобицької територіальної громади</t>
  </si>
  <si>
    <t>Капітальний ремонт дороги та тротуарів вулиці Довбуша (буд. 8/5 – 26) та вулиці Вербової (буд. 41- 45) в м. Дрогобич Львівської області</t>
  </si>
  <si>
    <t xml:space="preserve">Капітальний ремонт прибудинкової території для створення першого відкритого бібліотечного артпростору у м.Дрогобичі на вул. Лесі Українки, буд. 2 в м. Дрогобич, Львівської області  </t>
  </si>
  <si>
    <t xml:space="preserve">Капітальний ремонт та комплекс робіт з відновлення гідроізоляції покриття будівлі багатоповерхового будинку за адресою: м.Дрогобич вул. В.Великого, 7А </t>
  </si>
  <si>
    <t>Капітальний ремонт мережі водопостачання ОСББ «Стебничанка» житлового будинку по вул.Куліша 7 в м.Стебнику Львівської області</t>
  </si>
  <si>
    <t xml:space="preserve">Капітальний ремонт дорожнього покриття вулиці Менцинського в місті Дрогобич Львівської області </t>
  </si>
  <si>
    <t>Капітальний ремонт пішохідної доріжки по вул. Солоний Ставок в м. Дрогобич, Львівської області</t>
  </si>
  <si>
    <t>Придбання обладнання для дистанційних відеозанять інтерактивного навчання учнів Дрогобицької дитячої художньої школи на вул. Лесі Українки, 37 в м.Дрогобич Львівської області під час карантину та після його завершення</t>
  </si>
  <si>
    <t>Капітальний ремонт окремих внутрішніх приміщень Дрогобицької дитячої музичної школи №2 на вул. Лесі Українки, 41 в м. Дрогобич Львівської області</t>
  </si>
  <si>
    <t xml:space="preserve"> Придбання меблів для Дрогобицької дитячої музичної школи №1 на вул.Т.Шевченка, 10 в м. Дрогобич Львівської області </t>
  </si>
  <si>
    <t>Придбання звукопідсилювальної апаратури для Народного дому с. Раневичі Дрогобицької ОТГ Львівської  області</t>
  </si>
  <si>
    <t>Придбання обладнання для кабінетів музично-теоретичних дисциплін Дрогобицької дитячої музичної школи №2</t>
  </si>
  <si>
    <t>Капітальний ремонт з улаштуванням бруківки на території ліцею №3 ім.В.Чорновола на вул.Завалля, 12 м.Дрогобичі Львівської області</t>
  </si>
  <si>
    <t>Капітальний ремонт (заміна дерев’яних дверей на металопластикові) у ліцеї №4 імені Лесі Українки по вул.Стрийська, 28, м.Дрогобич, Львівська обл.</t>
  </si>
  <si>
    <t>Капітальний ремонт пришкільної території ліцею №2 Дрогобицької міської ради, що знаходиться за адресою: м. Дрогобич, Львівська область,  вул. Козловського, 17</t>
  </si>
  <si>
    <t xml:space="preserve">Капітальний ремонт даху Стебницької гімназії №11 імені Тараса Зозулі Дрогобицької міської ради Львівської області по вул. П.Куліша, 3 в м.Стебник Львівської області </t>
  </si>
  <si>
    <t>Закупівля сучасного комп’ютерного обладнання в Рихтицьку СЗШ І-ІІІ ст. на вул. Шкільну, 7 с. Рихтичі для створення ІТ-простору</t>
  </si>
  <si>
    <t>Капітальний ремонт внутрішніх туалетів в Лішнянському НВК І-ІІІ ст.с.Лішня Дрогобицького р-ну Львівської обл.</t>
  </si>
  <si>
    <t xml:space="preserve"> Придбання обладнання для відділення загальної практики сімейної медицини №1 КНП «Дрогобицька міська поліклініка» ДМР по вул. А. Шептицького, 7, м. Дрогобич </t>
  </si>
  <si>
    <t xml:space="preserve">Придбання медичного обладнання для Комунального некомерційного підприємства „Дрогобицька міська дитяча лікарня” Дрогобицької міської ради </t>
  </si>
  <si>
    <t xml:space="preserve"> Придбання обладнання для комунального некомерційного підприємства «Дрогобицької міської лікарні №3» Дрогобицької міської ради </t>
  </si>
  <si>
    <t xml:space="preserve">Придбання медичного обладнання для операційної відділення екстреної (невідкладної) медичної допомоги КНП «ДМЛ №1» ДМР (для проведення травматологічних, хірургічних, нейрохірургічних оперативних втручань) вул. Шептицького, 9, м. Дрогобич, Львівської області. </t>
  </si>
  <si>
    <t xml:space="preserve">Придбання медичного обладнання (операційний стіл гінекологічний, дефібрилятор) для комунального некомерційного підприємства "Дрогобицький міський пологовий будинок" Дрогобицької міської ради м. Дрогобич, вул. Шептицького, 7 </t>
  </si>
  <si>
    <t>Меденицька селищна громада</t>
  </si>
  <si>
    <t>Капітальний ремонт вуличного освітлення по вул. Нижній в с. Вороблевичі Дрогобицького району Львівської області</t>
  </si>
  <si>
    <t>Капітальний ремонт частини даху КЗ "ЗДО "Червона калина" Меденицької селищної ради Дрогобицького району Львівської області</t>
  </si>
  <si>
    <t>Капітальний ремонт системи внутрішнього водопостачання та каналізації ДНЗ «Калинонька» Меденицької селищної ради в СМТ Меденичі Дрогобицького р-ну Львівської обл.</t>
  </si>
  <si>
    <t xml:space="preserve"> Капітальний ремонт частини перекриття даху Опорівської гімназії Меденицької селищної ради Дрогобицького району Львівської області </t>
  </si>
  <si>
    <t>Східницька селищна громада</t>
  </si>
  <si>
    <t>Реконструкція мереж вуличного освітлення по вул. Тараса Шевченка, Івана Франка в селі Довге Гірське  Дрогобицького району Львівської області</t>
  </si>
  <si>
    <t>Реконструкція мереж вуличного освітлення по вулиці Новоукраїнська в селі Старий Кропивник Дрогобицького району Львівської області</t>
  </si>
  <si>
    <t>Реконструкція вуличного освітлення по вул. Шевченка в смт. Східниця, Львівської області</t>
  </si>
  <si>
    <t>Реконструкція мереж вуличного освітлення по вул. Тараса Шевченка в селі Ластівка Дрогобицького району Львівської області</t>
  </si>
  <si>
    <t>Реконструкція надкаптажної споруди джерела № 18-КД на вул. Котляревського в смт. Східниця Львівської області</t>
  </si>
  <si>
    <t>Реконструкція пішохідної доріжки до джерела № 1 по вул. Бориславській в смт. Східниця Львівської області</t>
  </si>
  <si>
    <t xml:space="preserve">Придбання сучасного комп'ютерного обладнання для Новокропивницького НВК І-ІІІ ступенів Дрогобицького району Львівської області </t>
  </si>
  <si>
    <t>Капітальний ремонт фасаду Ластівківського закладу загальної середньої освіти І-ІІ рівнів по вул. Шевченка, 52 в с.Ластівка Дрогобицького р-ну Львівської обл.</t>
  </si>
  <si>
    <t>Трускавецька міська громада</t>
  </si>
  <si>
    <t>Капітальний ремонт кімнат для розміщення спортсменів у ДЮСК "Спортовець" по вул. Данилишиних, 11 в м. Трускавець</t>
  </si>
  <si>
    <t>Капітальний ремонт пішохідного переходу із освітленням по вул. Івана Мазепи в м. Трускавець Львівської області</t>
  </si>
  <si>
    <t xml:space="preserve"> Музичний сквер: будівництво освітньо-відпочинкового простору на території позашкільного навчального закладу Трускавецької дитячої школи мистецтв ім.Р.Савицького по вул. Річки, 11 в м.Трускавець </t>
  </si>
  <si>
    <t>Придбання костюмів та інвентарю для створення театралізованої екскурсії у місті Трускавці «Легенди давнього курорту»</t>
  </si>
  <si>
    <t xml:space="preserve">Придбання шкільних меблів з метою створення здорового та безпечного навчального середовища для учнів НВК «СЗШ№2-гімназія» м.Трускавець </t>
  </si>
  <si>
    <t xml:space="preserve"> Придбання інтерактивного обладнання для створення електронної платформи навчання за стандартом нового освітнього простору у ЗДО «Півник» с. Доброгостів Трускавецької міської об’єднаної громади </t>
  </si>
  <si>
    <t>«Сучасна естетика у всьому». Капітальний ремонт санвузлів ДНЗ №6 «Теремок» м. Трускавець Львівської області</t>
  </si>
  <si>
    <t>Придбання обладнання (сервер з програмним забезпеченням) для ефективного використання медичної інформаційної системи в КНП «Трускавецька міська лікарня» ТМР по вул. Данилишиних, 62 в м.Трускавець</t>
  </si>
  <si>
    <t>ЗОЛОЧІВСЬКИЙ РАЙОН</t>
  </si>
  <si>
    <t>Бродівська міська громада</t>
  </si>
  <si>
    <t>Капітальний ремонт стадіону в с.Суходоли Золочівського району Львівської області</t>
  </si>
  <si>
    <t>Придбання звукопідсилюючого обладнання для вокально-хореографічного ансамблю «Дивограй», культурно-мистецького підрозділу Бродівської гімназії ім. І.Труша Бродівської районної ради, Бродівського району, Львівської області.</t>
  </si>
  <si>
    <t xml:space="preserve">Капітальний ремонт санітарно-побутових приміщень середньої групи «А», другої молодшої групи «А» в Бродівському КДНЗ №9 по вул.Коновальця ,1а в м. Броди Львівської області </t>
  </si>
  <si>
    <t>Придбання обладнання для Гаївського НВК "загальноосвітня школа І-ІІ ступнів - дошкільний навчальний заклад" села Гаї Бродівської міської ради Золочівського району Львівської області</t>
  </si>
  <si>
    <t>"Сучасні освітні технології - запорука якісної освіти" . Придбання комп'ютерів у кабінет інформатики  для Бродівської спеціалізованої загальноосвітньої школи І-ІІІ ступенів №2  Львівської області</t>
  </si>
  <si>
    <t>Капітальний ремонт приміщення харчоблоку Бродівської гімназії ім.І.Труша Бродівської районної ради, Бродівського району, Львівської області</t>
  </si>
  <si>
    <t xml:space="preserve">Придбання комп'ютерної техніки  для Пониквянської ЗОШ І – ІІІ ступенів Бродівської районної ради  Львівської області  </t>
  </si>
  <si>
    <t>Капітальний ремонт огородження території Пісківської ЗОШ в с. Піски Золочівського району Львівської області</t>
  </si>
  <si>
    <t>Капітальний ремонт санвузлів інфекційного відділення КНП «Бродівська міська лікарня» Золочівського району Львівської області</t>
  </si>
  <si>
    <t>Буська міська громада</t>
  </si>
  <si>
    <t>Реконструкція вуличного освітлення в с.Лісок, с.Дунів Буського району Львівської області</t>
  </si>
  <si>
    <t>Придбання спеціального одягу та спорядження для пожежних-рятувальників 14 Державної пожежно-рятувальної частини головного управління державної служби надзвичайних ситуацій України у Львівській області.</t>
  </si>
  <si>
    <t xml:space="preserve">Капітальний ремонт приміщень в адмінбудівлі у с. Яблунівка Золочівського району Львівської області </t>
  </si>
  <si>
    <t xml:space="preserve">Придбання обладнання для хірургічно-травматологічного відділення і відділення реабілітації КНП "Буська ЦРЛ" </t>
  </si>
  <si>
    <t xml:space="preserve">Капітальний ремонт харчоблоку КНП "Буська центральна районна лікарня" в м.Буськ по вул. Львівська, 77 Золочівського району Львівської областіку </t>
  </si>
  <si>
    <t>Заболотцівська сільська громада</t>
  </si>
  <si>
    <t xml:space="preserve">Капітальний ремонт із заміною вікон та дверей на енергозберігаючі металопластикові в шкільній майстерні опорного навчального закладу Заболотцівського ЗЗСО І-ІІІ ступенів Заболотцівської сільської ради Львівської області </t>
  </si>
  <si>
    <t>Капітальний ремонт вуличного освітлення по вул. Плугівська в с. Плугів  Золочівського району Львівської області</t>
  </si>
  <si>
    <t>Капітальний ремонт вуличного освітлення в селі Гологори по вул. Крупки, Заюра, Головна (частково), Заставна (частково) Золочівського району Львівської області</t>
  </si>
  <si>
    <t xml:space="preserve">Капітальний ремонт освітлення пішохідних переходів у м.Золочів Львівської області </t>
  </si>
  <si>
    <t>Освітлення скверу «Пам’яті Героїв України» та парку Гетьмана України Самійла Зборовського в м. Золочеві Львівської області. (капітальний ремонт)</t>
  </si>
  <si>
    <t>Благоустрій прибудинкової території біля житлового будинку №2 а по вул. Труша І. (ОСББ «Підзамче») у м.Золочеві шляхом відновлення тротуару та внутрішньодворового проїзду. Капітальний ремонт</t>
  </si>
  <si>
    <t>Капітальний ремонт будівлі управління соціального захисту населення Золочівської РДА по вул. Пачовського, 7 в м.Золочів Львівської області</t>
  </si>
  <si>
    <t xml:space="preserve">Екозвички, які змінюють життя: придбання сміттєвих контейнерів для населених пунктів Золочівської територіальної громади Львівської області </t>
  </si>
  <si>
    <t>Будівництво дитячо-спортивного майданчика по вул.Мирна в с.Княже Золочівського району Львівської області</t>
  </si>
  <si>
    <t>Створення громадського простору для масового відпочинку населення на Великому острові річки Млинівки в місті Золочеві Львівської області (ІІ черга). Капітальний ремонт</t>
  </si>
  <si>
    <t>Поліція і громада: взаємодія заради безпеки (реконструкція системи відеоспостереження в Золочівській територіальній громаді Львівської області)</t>
  </si>
  <si>
    <t>Впорядкування громадського простору поряд із пам’яткою архітектури місцевого значення ХІХ ст. Палацовим комплексом (Ратуші) в місті Золочеві Львівської області. Капітальний ремонт</t>
  </si>
  <si>
    <t>«Стежками Героїв села Вороняки», відновлення історичної криївки з метою вшанування пам’яті Героїв УПА (нове будівництво)</t>
  </si>
  <si>
    <t>Капітальний  ремонт  по заміні віконних та дверних  блоків в ОЗ ЗСО І-ІІІ ступ. № 2 ім. М. Шашкевича в м. Золочеві  Львівської області</t>
  </si>
  <si>
    <t xml:space="preserve">Капітальний ремонт санвузла першої молодшої групи "Дзвіночок" ДНЗ № 7 "Веселка" м.Золочева Львівської області </t>
  </si>
  <si>
    <t>Капітальний ремонт  ДНЗ «Пролісок» в селі Гончарівка Золочівського району Львівської області</t>
  </si>
  <si>
    <t>Капітальний  ремонт санвузлів ДНЗ № 6 «Вербиченька» вул.Б.Хмельницького, 3  м. Золочів  Львівської області</t>
  </si>
  <si>
    <t>Капітальний ремонт  покрівлі ДНЗ  Гологірського НВК в с. Гологори  Золочівського району Львівської області</t>
  </si>
  <si>
    <t>Якісні гематологічні та клініко-діагностичні дослідження – запорука швидкої діагностики захворювань. Закупівля лабораторного обладнання для лікувально-діагностичного відділення КНП «Золочівська ЦРЛ» вул.Валова, 2</t>
  </si>
  <si>
    <t>Капітальний ремонт приміщень у лікувально-приймальному відділенні (в перспективі відділення невідкладної медичної допомоги) КНП «Золочівська ЦРЛ» по вул. Павлова академіка, 48, м.Золочів, Львівської області»</t>
  </si>
  <si>
    <t>Придбання обладнання для надання невідкладної медичної допомоги в лікувально-приймальному відділенні (в перспективі відділення невідкладної медичної допомоги) КНП «Золочівська ЦРЛ» по вул. Павлова академіка, 48, м.Золочів, Львівської області</t>
  </si>
  <si>
    <t>Красненська селищна громада</t>
  </si>
  <si>
    <t>Реконструкція вуличного освітлення вул.Сонячна №17-29, Бужна, Бічна, Дольна, Шевченка, Франка с.Сторонибаби Львівської області КТП-56</t>
  </si>
  <si>
    <t>Створення сприятливих умов для функціонування Народного дому села Скнилів Золочівського району Львівської області (заміна покрівлі, капітальний ремонт)</t>
  </si>
  <si>
    <t>Підкамінська селищна громада</t>
  </si>
  <si>
    <t>Придбання обладнання, інвентарю та предметів довгострокового користування: інтерактивного комп'ютерного обладнання з мультимедійними засобами навчання та придбання нових меблів для ігрових осередків Підкамінського дошкільного навчального закладу Підкамінської селищної ради Золочівського району Львівської області</t>
  </si>
  <si>
    <t>Поморянська селищна громада</t>
  </si>
  <si>
    <t xml:space="preserve">Капітальний ремонт покрівлі будинку «Просвіта» в с. Бібщани Золочівського району Львівської області </t>
  </si>
  <si>
    <t xml:space="preserve">Капітальний ремонт частини приміщень 2-го поверху шкільного будинку інтернат Ремезівцівського НВК Поморянської селищної ради Золочівського району Львівської області </t>
  </si>
  <si>
    <t>САМБІРСЬКИЙ РАЙОН</t>
  </si>
  <si>
    <t xml:space="preserve"> Придбання меблів та м'якого інвентаря для Спортивно-туристичного оздоровчого комплексу "Прикарпаття": вул.Лісна 53, с.Сприня Самбірського району Львівської області </t>
  </si>
  <si>
    <t>Бісковицька сільська громада</t>
  </si>
  <si>
    <t>Капітальний ремонт центральної площі в селі Надиби Самбірського району Львівської області</t>
  </si>
  <si>
    <t>Боринська селищна громада</t>
  </si>
  <si>
    <t xml:space="preserve">Капітальний ремонт приміщення їдальні Боринського навчально-виховного комплексу Львівської області </t>
  </si>
  <si>
    <t>Добромильська міська громада</t>
  </si>
  <si>
    <t xml:space="preserve"> Капітальний ремонт вуличного освітлення (з використанням енергозберігаючих ламп) в с.Болозів, с.Нове Місто, с.Городисько Добромильської міської ради  Львівської області</t>
  </si>
  <si>
    <t xml:space="preserve">Капітальний ремонт вуличного освітлення (з використанням енергозберігаючих ламп) вул. Зелена, вул.Тиха с.Библо, вул.Зелена, вул. Зарічна с.Боршевичі Добромильської міської ради  Львівської області </t>
  </si>
  <si>
    <t>Капітальний ремонт вуличного освітлення (з використанням енергозберігаючих ламп) вул.Л. Українки с.Боневичі Добромильської міської ради  Львівської області</t>
  </si>
  <si>
    <t>Капітальний ремонт приміщення Добромильської міської ради (ЦНАП) на пл. Ринок,1 в м. Добромиль Самбірського району  Львівської області</t>
  </si>
  <si>
    <t xml:space="preserve">Капітальний ремонт покриття тротуару по вул. Галицька в  м. Добромиль Самбірського району Львівської області </t>
  </si>
  <si>
    <t xml:space="preserve">Капітальний ремонт площі в с. Нове Місто Самбірського району Львівської області </t>
  </si>
  <si>
    <t>Безпечне місто – безпечні жителі. Придбання та встановлення системи відеоспостереження в м. Добромиль Самбірського району Львівської області</t>
  </si>
  <si>
    <t>Придбання обладнання та меблів з метою створення й облаштування молодіжного простору в приміщенні Нижанковицької ратуші для розвитку молоді Добромильської територіальної громади</t>
  </si>
  <si>
    <t xml:space="preserve">Придбання та встановлення автобусних зупинок в  с. Боршевичі, с.Конів, с.Міженець Самбірського району Львівської області. Капітальний ремонт. </t>
  </si>
  <si>
    <t xml:space="preserve">Придбання та встановлення автобусних зупинок в с.Чижки , с.Посада Новоміська Самбірського району Львівської області. Капітальний ремонт.  </t>
  </si>
  <si>
    <t>Капітальний ремонт  автобусних зупинок в с. Болозів , с. Передільниця, с. Дроздовичі Самбірського району Львівської області</t>
  </si>
  <si>
    <t>Придбання господарського інвентаря для  забезпечення комплексу робіт з благоустрою населених пунктів Добромильської територіальної громади.</t>
  </si>
  <si>
    <t xml:space="preserve">Ознакування пішого туристичного маршруту «Шляхами сивої давнини» в  м. Добромиль Самбірського району Львівської області </t>
  </si>
  <si>
    <t>Запровадження системного підходу для роздільного збору та вивезення  твердих побутових відходів на території міста Добромиль Львівської області</t>
  </si>
  <si>
    <t>Придбання рятувального обмундирування та обладнання для місцевих пожежних команд Добромильської територіальної громади</t>
  </si>
  <si>
    <t>Підтримка та розвиток творчих здібностей запорука успішної  особистості. Придбання музичних інструментів для музичної школи м. Добромиль Добромильської міської ради самбірського району Львівської області</t>
  </si>
  <si>
    <t xml:space="preserve">Капітальний ремонт актової зали   ЗЗСО I-III ступенів с. Нове Місто Добромильської міської ради Самбірського району Львівської області </t>
  </si>
  <si>
    <t>Капітальний ремонт електромережі закладу загальної середньої освіти І-ІІ ступенів  с. Тернава Добромильської міської радиСамбірського району Львівської області</t>
  </si>
  <si>
    <t>Новокалинівська міська громада</t>
  </si>
  <si>
    <t>Капітальний ремонт покриття тротуару на пл. Авіації, 11 в м. Новий Калинів  Самбірського району Львівської області</t>
  </si>
  <si>
    <t xml:space="preserve">Прокладання волоконно-оптичного кабелю для доступу інтернету в населених пунктах Лука, Майнич, Залужани Новокалинівської міської ради Самбірського району Львівської області </t>
  </si>
  <si>
    <t xml:space="preserve">Капітальний ремонт Народного дому в с. Залужани, Самбірського району, Львівської області </t>
  </si>
  <si>
    <t xml:space="preserve">Придбання обладнання для облаштування дитячого ігрового майданчика на території Новокалинівського опорного закладу загальної середньої освіти Самбірського району Львівської області </t>
  </si>
  <si>
    <t>Створення належних умов реабілітації та відновлення пацієнтів шляхом проведення капітального ремонту рекреаційної зони у відділенні відновного лікування КНП ЛОР «Львівський обласний госпіталь ветеранів війн та репресованих ім.Ю.Липи» в смт. Дубляни Самбірського району Львівської області</t>
  </si>
  <si>
    <t>Ралівська сільська громада</t>
  </si>
  <si>
    <t>Придбання та встановлення дитячих ігрових майданчиків на території Ралівської сільської ради</t>
  </si>
  <si>
    <t>Придбання та встановлення дитячого майданчика у селі Нагірне Самбірського району Львівської області</t>
  </si>
  <si>
    <t xml:space="preserve">Капітальний ремонт приміщення Народного дому в селі Нагірне Самбірського району Львівської області </t>
  </si>
  <si>
    <t xml:space="preserve">Капітальний ремонт (заміна вікон на металопластикові) Чув'янського народного дому в с.Чуква Самбірського району Львівської області </t>
  </si>
  <si>
    <t>Капітальний ремонт філії "Початкова школа с.Сіде" Ралівського опорного закладу загальної середньої освіти ім.І.Франка Ралівської сільської ради Самбірського району Львівської області</t>
  </si>
  <si>
    <t>Капітальний ремонт дренажної мережі амбулаторії загальної практики сімейної медицини в с.Ралівка Самбірського району Львівської області</t>
  </si>
  <si>
    <t>Реконструкція паливної Самбірської районної лікарні "Хоспіс" с.Сіде Самбірського району Львівської області</t>
  </si>
  <si>
    <t>Рудківська міська громада</t>
  </si>
  <si>
    <t xml:space="preserve"> Реконструкція вуличного освітлення по вулицях Сонячна, Вишнева та Світла в с.Новосілки- Гостинні Самбірського району Львівської області </t>
  </si>
  <si>
    <t xml:space="preserve">Реконструкція вуличного освітлення по вул. Весела в с.Хлопчиці Самбірського району Львівської області </t>
  </si>
  <si>
    <t xml:space="preserve">Реконструкція системи опалення в Рудківській дитячій музичній школі м.Рудки Самбірського району Львівської області </t>
  </si>
  <si>
    <t xml:space="preserve">Придбання мобільної сцени на базі автомобільного причепу для проведення культурно-мистецьких, спортивних заходів в Рудківській громаді Самбірського району Львівської області </t>
  </si>
  <si>
    <t xml:space="preserve">Облаштування безпечного дозвільного простору, шляхом придбання альтанок для закладу дошкільної освіти с.Хлопчиці Самбірського району Львівської області </t>
  </si>
  <si>
    <t xml:space="preserve"> Капітальний ремонт Новосілківського навчально- виховного комплексу "Середня загальноосвітня школа І-ІІІ ступенів - дошкільний навчальний заклад" Самбірського району Львівської області (заміна вікон та дверей на енергозберігаючі) </t>
  </si>
  <si>
    <t>Самбірська міська громада</t>
  </si>
  <si>
    <t>Капітальний ремонт приміщень Самбірського МВ ГУДМС у Львівській області на вул. Мазепи, 18 в м. Самборі Львівської області</t>
  </si>
  <si>
    <t xml:space="preserve">Капітальний ремонт приміщень СШ №10 по вул.Стуса, 8 в м.Самбір Львівської області </t>
  </si>
  <si>
    <t xml:space="preserve">Капітальний ремонт літніх павільйонів дитячого майданчика ДНЗ №14 по вул.Купилевій, 69 в м.Самбір Львівської області </t>
  </si>
  <si>
    <t>Придбання обладнання та інвентарю для їдальні Дубрівської СЗШ І-ІІ ступенів Самбірського району Львівської області</t>
  </si>
  <si>
    <t>Старосамбірська міська громада</t>
  </si>
  <si>
    <t>Придбання та встановлення дитячого ігрового майданчика в селі Тершів Самбірського району Львівської області</t>
  </si>
  <si>
    <t>Капітальний ремонт покриття тротуару по вул. Вокзальна в с. Тершів Самбірського району Львівської області (від церкви до будинку №106)</t>
  </si>
  <si>
    <t>Придбання спортивного інвентарю для Старосамбірської дитячо-юнацької спортивної школи</t>
  </si>
  <si>
    <t xml:space="preserve">Капітальний ремонт території біля автобусної зупинки в смт. Стара Сіль Самбірського району Львівської області  </t>
  </si>
  <si>
    <t>Придбання та встановлення спортивного майданчика в с. Стрільбичі Самбірського району Львівської області</t>
  </si>
  <si>
    <t>Реконструкція нежитлової будівлі опорного загальноосвітнього навчального закладу Старосамбірської ЗОШ І-ІІІ ст. №1 імені Героя України Богдана Сольчаника по вул. Шевченка в м. Старий Самбір Львівської області під інклюзивно-ресурсний центр</t>
  </si>
  <si>
    <t>Капітальний ремонт приймального відділення та санпропускника для вагітних КНП СРР "Старосамбірська ЦРЛ" на пл. Ринок, 1 в м.Старий Самбір Львівської області</t>
  </si>
  <si>
    <t xml:space="preserve">Капітальний ремонт приміщення клініко-діагностичної лабораторії КНП СМР "Старосамбірська РЛ" на пл.Ринок, 4 в м.Старий Самбір Самбірського району Львівської області </t>
  </si>
  <si>
    <t>Стрілківська сільська громада</t>
  </si>
  <si>
    <t>Благоустрій (капітальний ремонт) прилеглої території і під’їзних шляхів та влаштування елементів безпеки на "Вежі пам’яті" в с.Недільна Самбірського району Львівської області</t>
  </si>
  <si>
    <t xml:space="preserve"> Придбання звукового обладнання для Народного дому с. Тур’є Самбірського району Львівської області </t>
  </si>
  <si>
    <t>Капітальний ремонт приміщення їдальні опорного закладу загальної середньої освіти І-ІІІ ст. с. Головецько Стрілківської сільської ради Самбірського району Львівської області</t>
  </si>
  <si>
    <t>Турківська міська громада</t>
  </si>
  <si>
    <t xml:space="preserve">Реконструкція вуличного освітлення по вул  Центральна с. Вовче Самбірського району Львівської області </t>
  </si>
  <si>
    <t>Капітальний ремонт вуличного  освітлення (з використанням світлодіодних ламп) по вул. Потік в с. Завадівка Самбірського району Львівської області</t>
  </si>
  <si>
    <t>Придбання та встановлення обладнання для дитячого ігрового майданчика в селі Вовче Турківської міської ради Самбірського району Львівської області</t>
  </si>
  <si>
    <t xml:space="preserve"> Капітальний ремонт дитячого майданчика в с.Розлуч Самбірського району Львівської області </t>
  </si>
  <si>
    <t xml:space="preserve"> Культурно-медичний центр у с.Розлуч Турківського району Львівської області (будівництво). Коригування </t>
  </si>
  <si>
    <t>Капітальний ремонт Лімнянського закладу загальної середньої освіти І-ІІІ ступеня імені Романа Мотичака Турківської міської ради Самбірського району Львівської області</t>
  </si>
  <si>
    <t>Капітальний ремонт (заходи з енергозбереження) у Розлуцькій гімназії Турківської міської ради, Самбірського району, Львівської області</t>
  </si>
  <si>
    <t>Капітальний ремонт (заходи з енергозбереження) у Турківському закладі загальносередньої освіти І-ІІІ ступеня Турківської міської ради, Самбірського району, Львівської області</t>
  </si>
  <si>
    <t xml:space="preserve">Капітальний ремонт санвузлів у Дністрик-Дубовій початковій школі, Самбірського району Львівської області </t>
  </si>
  <si>
    <t>Хирівська міська громада</t>
  </si>
  <si>
    <t>Придбання та встановлення відеонагляду в м.Хирів Самбірського району Львівської області</t>
  </si>
  <si>
    <t>Капітальний ремонт покриття тротуару по вул.Шкільнав м.Хирів  Самбірського району Львівської області</t>
  </si>
  <si>
    <t xml:space="preserve">Капітальний ремонт покрівлі закладу загальної освіти  І-ІІІ ступенів – ліцею ім. Владики Івана Хоми м.Хирів Самбірського району Львівської області </t>
  </si>
  <si>
    <t>Капітальний ремонт покрівлі шкільної їдальні по вул. Гоголя, 2 опорного загальноосвітнього навчального закладу "Загальноосвітня середня школа І-ІІІ ступенів" м.Хирів Самбірського району Львівської області</t>
  </si>
  <si>
    <t>СТРИЙСЬКИЙ РАЙОН</t>
  </si>
  <si>
    <t>Гніздичівська селищна громада</t>
  </si>
  <si>
    <t>Сучасна культура - це нерозривна єдність традицій та інновацій. Придбання музичної, мультимедійної та комп'ютерної техніки  в філію центру культури та дозвілля с.Жирівське</t>
  </si>
  <si>
    <t>Грабовецько-Дулібівська сільська громада</t>
  </si>
  <si>
    <t>Придбання спецтехніки для комунальних потреб Грабовецько-Дулібівської сільської ради</t>
  </si>
  <si>
    <t>Облаштування (капітальний ремонт) території навколо природного джерела та потічка с.В.Стинава Грабовецько - Дулібівська сільська рада Стрийського району Львівської області</t>
  </si>
  <si>
    <t>Створення STEM лабораторії на базі НВК "Середня ЗОШ-гімназія" ім. М.Шашкевича с. Дуліби Стрийського району Львівської області (придбання обладнання)</t>
  </si>
  <si>
    <t>Капітальний ремонт частини фасаду НВК «Любинцівський ЗНЗ І-ІІІ ст.-ДНЗ» по вул. Шевченка, 11 в с. Любинці  Стрийського району Львівської  області</t>
  </si>
  <si>
    <t>Жидачівська міська громада</t>
  </si>
  <si>
    <t xml:space="preserve">Влаштування «Комплексу екстремального дозвілля» у м. Жидачеві Львівської області (Капітальний ремонт) </t>
  </si>
  <si>
    <t xml:space="preserve">Капітальний ремонт покрівлі Народного дому в с.Млиниська Жидачівської міської ради Стрийського району Львівської області </t>
  </si>
  <si>
    <t>Капітальний ремонт по заміні вікон у Жидачівському закладі загальної середньої освіти І-ІІІ ступенів № 1 Жидачівської міської ради Львівської області</t>
  </si>
  <si>
    <t xml:space="preserve">Капітальний ремонт системи опалення у ЗДО "Барвінок" м.Жидачів  Львівської області  </t>
  </si>
  <si>
    <t xml:space="preserve">Придбання обладнання для STEM - кабінету Жидачівського  закладу загальної середньої освіти І-ІІІ ступенів №3 імені Омеляна Партицького Жидачівської міської ради Львівської області </t>
  </si>
  <si>
    <t>Журавненська селищна громада</t>
  </si>
  <si>
    <t>Створення зони відпочинку та комфорту (капітальний ремонт) за адресою: вул. М.Грушевського, смт.Журавно, Журавненської селищної ради Стрийського району Львівської області</t>
  </si>
  <si>
    <t xml:space="preserve">Капітальний ремонт по заміні електромережі Народного Дому  с.Чертіж Журавненської селищної ради Львівської області </t>
  </si>
  <si>
    <t>Придбання комп'ютерної техніки для створення комп'ютерного класу у Сулятицькій середній загальноосвітній школі І - ІІІ ступенів Львівської області</t>
  </si>
  <si>
    <t>Капітальний ремонт спортивного залу ОЗ та його філії "Журавнівський НВК СЗШ-ліцей" Стрийського району Львівської області</t>
  </si>
  <si>
    <t>Козівська селищна громада</t>
  </si>
  <si>
    <t>Капітальний ремонт фасаду Жупанського ЗЗСО І-ІІ ступенів Козівської сільської ради Стрийського району Львівської області</t>
  </si>
  <si>
    <t>Миколаївська міська громада</t>
  </si>
  <si>
    <t xml:space="preserve">Капітальний ремонт території КУ "Центру надання соціальних послуг" Миколаївської міської ради Стрийського району Львівської області </t>
  </si>
  <si>
    <t xml:space="preserve">Придбання трансформаторної підстанції у с.Раделичі Миколаївської міської ради Стрийського району Львівської області </t>
  </si>
  <si>
    <t>Капітальний ремонт приміщень Історико-краєзнавчого музею на вул. Шептицького, 26 в м. Миколаїв Стрийського району Львівської області.</t>
  </si>
  <si>
    <t xml:space="preserve">Капітальний ремонт приміщення Народного дому по вул.Лесі Українки ,11 в с.Більче Стрийського району Львівської області </t>
  </si>
  <si>
    <t xml:space="preserve">Капітальний ремонт огорожі території ЗДО "Теремок" в м.Миколаїв Миколаївської міської ради Стрийського району Львівської області </t>
  </si>
  <si>
    <t xml:space="preserve">Капітальний ремонт даху Гірського НВК в с. Гірське Миколаївської міської ради Стрийського району Львівської області </t>
  </si>
  <si>
    <t>Капітальний ремонт покрівлі Раделицького НВК (ЗНЗ І-ІІІ ст.-ДНЗ) с.Раделичі Миколаївської міської ради Стрийського району Львівської області</t>
  </si>
  <si>
    <t>Моршинська міська громада</t>
  </si>
  <si>
    <t>Капітальний ремонт вуличного освітлення по вул.Б.Хмельницького в с.Довге Стрийського району Львівської області</t>
  </si>
  <si>
    <t>Капітальний ремонт покрівлі та заміна вікон оглядової вежі Народного дому по вул. Шкільна 15 в с.Баня Лисовицька Стрийського району Львівської області</t>
  </si>
  <si>
    <t>Капітальний ремонт: утеплення фасаду спортивного залу НВК "Волезадеревацький ЗНЗ І-ІІІ ступенів - ДНЗ" в селі Воля-Задеревацька Стрийського району Львівської області</t>
  </si>
  <si>
    <t>Капітальний ремонт приміщень коридорів та рекреацій другого поверху НВК "СЗШ-ліцей" м. Моршина</t>
  </si>
  <si>
    <t>Капітальний ремонт їдальні Долішненської середньої загальноосвітньої школи І-ІІ ступенів, с. Долішнє, Стрийського району, Львівської області</t>
  </si>
  <si>
    <t>Капітальний ремонт приміщень харчоблоку НВК "Станківський ЗНЗ І-ІІІ ст. - ДНЗ" с. Станків, Стрийського району, Львівської області.</t>
  </si>
  <si>
    <t>Новороздільська міська громада</t>
  </si>
  <si>
    <t>Капітальний ремонт даху житлового будинку по вул. Стуса,10 в місті Новий Розділ Львівської області</t>
  </si>
  <si>
    <t>Капітальний ремонт прибудинкової території по вул. Чорновола, 20, м. Новий Розділ Львівської області</t>
  </si>
  <si>
    <t xml:space="preserve">Капітальний ремонт тротуарів та входів у під'їзди по пр.Шевченка, 33,33А в м. Новий Розділ Львівської області </t>
  </si>
  <si>
    <t>Капітальний ремонт частини фасаду Новороздільської ЗОШ І-ІІІ ступенів № 3 м. Новий Розділ Львівської області</t>
  </si>
  <si>
    <t>Капітальний ремонт підлоги в приміщенні Новороздільської СШ І-ІІІ ступенів №4 Новороздільської міської ради Львівської області</t>
  </si>
  <si>
    <t>Капітальний ремонт та фарбування фасаду НВК ім. В. Труша м. Новий Розділ Новороздільської територіальної громади Львівської області</t>
  </si>
  <si>
    <t>Капітальний ремонт. Утеплення частини фасаду Роздільської ЗОШ І-ІІІ ст. Новороздільської міської ради Львівської області</t>
  </si>
  <si>
    <t>Капітальний ремонт відділення анестезіології з ліжками для інтенсивної терапії КНП «Новороздільська міська лікарня» Новороздільської міської ради в м. Новий Розділ Львівської області</t>
  </si>
  <si>
    <t>Розвадівська сільська громада</t>
  </si>
  <si>
    <t xml:space="preserve">Капітальний ремонт приміщень амбулаторії ЗПСМ с. Пісочна КНП ЦПМСД Розвадівської сільської ради Стрийського району Львівської області </t>
  </si>
  <si>
    <t>Закупівля лабораторного обладнання для комунального некомерційного підприємства "Центр первинної медико-санітарної допомоги Розвадівської сільської ради Стрийського району Львівської області</t>
  </si>
  <si>
    <t>Сколівська міська громада</t>
  </si>
  <si>
    <t>Реконструкція вуличного освітлення в с.Урич по вул.Шевченка Стрийського району Львівської області</t>
  </si>
  <si>
    <t>Капітальний ремонт (технічне переоснащення) системи опалення в приміщенні народного дому с.Підгородці шляхом встановлення сучасного енергозберігаючого обладнання</t>
  </si>
  <si>
    <t>Придбання обладнання (мультимедійних інтерактивних комплексів) для Сколівського ЗЗСО І-ІІІр. №3</t>
  </si>
  <si>
    <t xml:space="preserve">Технології, які змінюють освіту. Придбання  комплекту EdPro Education Kit (інтерактивної панелі EdPro Touch та інтерактивного програмного комплексу Moza Book ) для Підгородецького закладу загальної середньої освіти І-ІІІ ступенів Сколівської міської ради </t>
  </si>
  <si>
    <t xml:space="preserve">Капітальний ремонт приміщень корпусу №1 Підгородецького закладу загальної середньої освіти  І-ІІІ ступенів Сколівської міської ради  </t>
  </si>
  <si>
    <t xml:space="preserve">Капітальний ремонт - утеплення фасаду спортивного залу Опорного закладу освіти «Сколівська академічна гімназія при Національному університеті «Львівська політехніка» імені Героя України Героя Небесної сотні Олега Ушневича» Сколівської міської ради </t>
  </si>
  <si>
    <t xml:space="preserve">Релаксуємо, навчаючись. Придбання обладнання та шкільних меблів для забезпечення інтерактивного навчання в Сколівській ЗОШ І-ІІІ ступенів </t>
  </si>
  <si>
    <t>Славська селищна громада</t>
  </si>
  <si>
    <t>Придбання та встановлення мережі відеоспостереження на території Славської ТГ Стрийського району Львівської області</t>
  </si>
  <si>
    <t>Стрийська міська громада</t>
  </si>
  <si>
    <t xml:space="preserve">Капітальний ремонт вуличного освітлення в с.Розгірче Стрийського району </t>
  </si>
  <si>
    <t>Капітальний ремонт підвального приміщення, що належить до об’єктів комунальної власності міста Стрий,  яке орендує Станиця Стрий Пласту – НСОУ по вул. С.Бандери, 13 задля досягнення енергоефективності та енергозбереження майна громади</t>
  </si>
  <si>
    <t xml:space="preserve">Капітальний ремонт частини глядацької зали Народного дому по вул. Івана Франка, в с.Угерсько, Стрийського району, Львівської області </t>
  </si>
  <si>
    <t>Капітальний ремонт віконних прорізів в головному корпусі опорного навчально - виховного комплексу «Дашавський загальноосвітній навчальний заклад  І-ІІІ ступенів –дошкільний навчальний заклад» по вул. Шевченка, 4 в смт. Дашава, Стрийського району Львівської області</t>
  </si>
  <si>
    <t>Придбання мультимедійного обладнання як засобу покращення якості надання освітніх послуг у Добрянській СЗОШ І-ІІ ступенів с.Добряни, вул. Т. Шевченка, 28 Стрийського району Львівської області</t>
  </si>
  <si>
    <t>Тростянецька сільська громада</t>
  </si>
  <si>
    <t xml:space="preserve">Капітальний ремонт благоустрою споруди стадіону на території Липівської ЗОШ І-ІІІ ст. в с. Липівка Тростянецької сільської ради Львівської області </t>
  </si>
  <si>
    <t>Ходорівська міська громада</t>
  </si>
  <si>
    <t xml:space="preserve">Будівництво відеоспостереження у м. Ходорів Львівської області </t>
  </si>
  <si>
    <t>ЧЕРВОНОГРАДСЬКИЙ РАЙОН</t>
  </si>
  <si>
    <t>Белзька міська громада</t>
  </si>
  <si>
    <t>Влаштування (будівництво) вуличного освітлення у с. Хлівчани по вул. І.Франка Белзької міської ради Львівської області</t>
  </si>
  <si>
    <t>Придбання  звукового обладнання та інвентарю для Народного Дому с. Низи  Белзької міської ради Львівської області</t>
  </si>
  <si>
    <t>Придбання обладнання для облаштування спортивного майданчика Ванівського НВК «ЗШ І-ІІ ступенів – дитячий садок» Белзької міської ради Львівської області</t>
  </si>
  <si>
    <t>Великомостівська міська громада</t>
  </si>
  <si>
    <t xml:space="preserve">Придбання комп’ютерної техніки, проектора, екрану, світлової та музичної апаратури для Народного дому с. Реклинець Великомостівської міської ради Сокальського району, Львівської області </t>
  </si>
  <si>
    <t>Добротвірська селищна громада</t>
  </si>
  <si>
    <t>Реконструкція вуличного освітлення в с. Тишиця, с. Кошаковські, с. Долина Добротвірської селищної ради Червоноградського району Львівської області</t>
  </si>
  <si>
    <t>Реконструкція лінії вуличного освітлення в с. Перекалки, вул. Миру Кам’янка-Бузького району Львівської області</t>
  </si>
  <si>
    <t>Реконструкція вуличного освітлення с. Тичок  Добротвірської селищної ради, Червоноградського району Львівської області</t>
  </si>
  <si>
    <t>Капітальний ремонт зупинки громадського транспорту  в селі Старий  Добротвір Добротвірської селищної ради Червоноградського  району Львівської області</t>
  </si>
  <si>
    <t>Придбання спортивно-ігрового майданчика в селі Рокети Добротвірської селищної ради Червоноградського району Львівської області</t>
  </si>
  <si>
    <t>Придбання спортивно-ігрового майданчика по вул. Шевченка в смт. Добротвір Добротвірської селищної ради Червоноградського району Львівської області</t>
  </si>
  <si>
    <t>Облаштування аналітичної системи відеоспостереження на території Добротвірської селищної ради Червоноградського району Львівської області</t>
  </si>
  <si>
    <t>Закупівля  меблів та обладнання для Народного дому в селі Незнанів Добротвірської селищної ради Червоноградського району Львівської області</t>
  </si>
  <si>
    <t>Капітальний ремонт приміщення актового залу Народного дому с. Сілець Добротвірської селищної ради Червоноградського району Львівської області</t>
  </si>
  <si>
    <t>Придбання спортивно-ігрового майданчика для Незнанівського НВК в селі Незнанів Добротвірської селищної ради Червоноградського району Львівської області</t>
  </si>
  <si>
    <t>Капітальний ремонт частини приміщень в Полоничнівській НВК «ЗНЗ-ДНЗ» по вул. Центральна, 140 в с. Полонична Добротвірської селищної ради Червоноградського району Львівської області</t>
  </si>
  <si>
    <t xml:space="preserve">Капітальний ремонт приміщень перевдягалень та санвузлів в спортивному залі Добротвірської ЗОШ І-ІІІ ст., по вул. Шевченка, 6 в  смт. Добротвір Добротвірської селищної ради Червоноградського району Львівської області  </t>
  </si>
  <si>
    <t>Капітальний ремонт: монтаж та встановлення системи автоматичної пожежної сигналізації, системи оповіщення КНП «Добротвірська міська лікарня»  в смт. Добротвір по вул. Шевченка 10 Добротвірської селищної ради Червоноградського району Львівської області</t>
  </si>
  <si>
    <t>Придбання діагностичного обладнання для КНП «Добротвірська міська лікарня» в смт. Добротвір по вул. Шевченка 10 Добротвірської селищної ради  Червоноградського району Львівської області</t>
  </si>
  <si>
    <t>Капітальний ремонт приміщень будівлі базування екстреної медичної допомоги «Добротвір» за адресою: вул. Шевченка, 10а, смт. Добротвір, Львівської області</t>
  </si>
  <si>
    <t>Лопатинська селищна громада</t>
  </si>
  <si>
    <t>Капітальний ремонт приміщення їдальні опорного закладу "Лопатинська загальноосвітня школа І-ІІІ ст.н." по вулиці Центральна, 23, в смт. Лопатин Львівської області</t>
  </si>
  <si>
    <t xml:space="preserve">Капітальний ремонт будівлі  Кустинської загальноосвітньої школи І-ІІ ст.-ЗДО філії опорного закладу « Лопатинська ЗОШ І-ІІІ ст.н.» по вулиці Центральна 27, в с. Кустин Радехівського району Львівської області. Заміна вікон </t>
  </si>
  <si>
    <t>Капітальний ремонт частини даху ЗЗСО I-II ст. в с.Грицеволя Червоноградського району Львівської області</t>
  </si>
  <si>
    <t xml:space="preserve">Капітальний ремонт частини даху ЗЗСО  І - ІІІ ст. с. Сморжів філія Миколаївського ОЗЗСО І-ІІІ ст. Лопатинської селищної ради Червоноградського району Львівської області </t>
  </si>
  <si>
    <t>Капітальний ремонт приміщень приймального відділення Комунального некомерційного підприємства «Лопатинська районна лікарня» Лопатинської селищної ради Львівської області  по вулиці Січових Стрільців, 27, в смт Лопатин</t>
  </si>
  <si>
    <t>Радехівська міська громада</t>
  </si>
  <si>
    <t>Придбання глядацьких крісел для стадіону «Колос» м. Радехова Львівської області</t>
  </si>
  <si>
    <t xml:space="preserve">Створення креативного простору для дітей - закупівля меблів для облаштування дитячих куточків у бібліотеках комунального закладу "Об'єднання публічних бібліотек Радехівської міської ради Львівської області" </t>
  </si>
  <si>
    <t xml:space="preserve"> Капітальний ремонт із благоустрою території музею-садиби М.Шашкевича в с.Нестаничі </t>
  </si>
  <si>
    <t>Капітальний ремонт будівлі Народного дому с.Яструбичі по вулиці Стрілецькій,22 в с.Яструбичі Львівської області</t>
  </si>
  <si>
    <t>Капітальний ремонт системи опалення Радехівської спеціалізованої середньої школи з поглибленим вивченням іноземної мови по вулиці Паркова, 2 в м.Радехові Львівської області</t>
  </si>
  <si>
    <t xml:space="preserve">Капітальний ремонт будівлі ОЗ ЗОШ І-ІІІ ст. с. Корчин по вулиці Возз’єднання,67 в с. Корчин Львівської області. Заміна вікон. </t>
  </si>
  <si>
    <t xml:space="preserve">Капітальний ремонт покрівлі Половецького НВК «Загальноосвітній навчальний заклад І ступеня-дошкільний навчальний заклад» по вул. І. Набережного, 3а в селі Полове Червоноградського району Львівської області </t>
  </si>
  <si>
    <t xml:space="preserve">Капітальний ремонт приймального відділення КНП "Радехівська ЦРЛ" по вулиці Львівська,8 в м.Радехові Львівської області. </t>
  </si>
  <si>
    <t>Сокальська міська громада</t>
  </si>
  <si>
    <t>Реконструкція вуличного освітлення по вулицях Зелена та Весела в с.Горбків Львівської області</t>
  </si>
  <si>
    <t>Відновлення (реконструкція) дитячих ігрових майданчиків в с.Тартаків та с.Копитів Львівської області</t>
  </si>
  <si>
    <t xml:space="preserve">Капітальний ремонт тротуарного покриття по вул.Зелена с.Поториця Львівської області </t>
  </si>
  <si>
    <t>Капітальний ремонт приміщення плавального басейну ДЮСШ "Соколяни" м. Сокаль Львівська область</t>
  </si>
  <si>
    <t xml:space="preserve"> Капітальний ремонт системи опалення із встановленням теплогенератора ТГУ-1200 Народного дому с.Поториця, Львівської області </t>
  </si>
  <si>
    <t>Капітальний ремонт народного дому с.Забужжя, Львівської області</t>
  </si>
  <si>
    <t>Капітальний ремонт Народного дому с.Стенятин Червоноградського району Львівської області</t>
  </si>
  <si>
    <t xml:space="preserve">Капітальний ремонт санвузлів Лучицького НВК "ЗШ І-ІІІ ступенів - дитячий садок" с.Лучиці, Львівської області </t>
  </si>
  <si>
    <t>Капітальний ремонт підлоги Варязької ЗШ І-ІІІ ступенів Сокальської міської ради Львівської області</t>
  </si>
  <si>
    <t>Капітальний ремонт спортивного залу (внутрішнє опорядження та електроосвітлення) Забузької ЗШ І-ІІІ ступенів на вул. І. Франка, 55 в с. Забужжя Червоноградського району  Львівської області</t>
  </si>
  <si>
    <t>Червоноградська міська громада</t>
  </si>
  <si>
    <t xml:space="preserve">Капітальний ремонт будівлі (заміна вікон у залі басейну) ДЮСШ №2 по вул. Шептицького, 20а в м. Червоноград   Львівської області     </t>
  </si>
  <si>
    <t>Капітальний ремонт дитячого майданчика на озелененій території загального користування перед будівлею Народного дому «Просвіта» по вул. Лісова, 17 в с. Межиріччя Червоноградського району Львівської області</t>
  </si>
  <si>
    <t>Капітальний ремонт чоловічого туалету в приміщенні Червоноградського Народного дому за адресою: м. Червоноград, пр. Шевченка,15</t>
  </si>
  <si>
    <t>Капітальний ремонт будівлі  ЧНВК № 3 (заміна вікон на енергозберігаючі)  по вул.Корольова, 11 , в м. Червоноград, Львівської області</t>
  </si>
  <si>
    <t>Капітальний ремонт санвузлів Червоноградської загальноосвітньої школи І-ІІІ степенів № 1  по вул. Клюсівській, 19, м. Червоноград, Львівської обл.</t>
  </si>
  <si>
    <t>Капітальний ремонт санвузлів ЧЗШ  № 5 по вул. Грінченка, 9, в м. Червоноград  Львівської області</t>
  </si>
  <si>
    <t>Придбання обладнання для фізкультурної зали в ЗДО №12 по вул.Шухевича,4, в м.Червоноград Львівської області</t>
  </si>
  <si>
    <t>Капітальний ремонт будівлі (заміна вікон на енергозберігаючі) ЗЗСО Соснівський ліцей № 3 по вул. Театральній, 14а, в м.Соснівка Львівської області</t>
  </si>
  <si>
    <t>Капітальний ремонт коридорів першого поверху  в Сілецькій ЗШ І-ІІІ ступенів  імені Івана Климіва-Легенди Червоноградської міської ради Львівської області</t>
  </si>
  <si>
    <t>ЯВОРІВСЬКИЙ РАЙОН</t>
  </si>
  <si>
    <t>Івано-Франківська селищна громада</t>
  </si>
  <si>
    <t>Реконструкція вуличного освітлення Івано-Франківської селищної ради, по вулицях: Брідок, Лісна в селі Рокитне, Яворівського району, Львівської області</t>
  </si>
  <si>
    <t xml:space="preserve"> Реконструкція вуличного освітлення Івано-Франківської селищної ради в селі Ясниська, по вул. Центральна Яворівського району Львівської області </t>
  </si>
  <si>
    <t>Придбання та встановлення системи відеоспостереження в смт. Івано Франкове Львівської області</t>
  </si>
  <si>
    <t>Придбання та встановлення спортивного-ігрового майданчику в с. Страдч по вул. Підлісній , Яворівського району Львівської області</t>
  </si>
  <si>
    <t xml:space="preserve">Трансформація філії-бібліотеки села Домажир в бібліотеку сьогодення (придбання обладнання) </t>
  </si>
  <si>
    <t>Придбання обладнання для облаштування лінгафонного кабінету у Вороцівському закладі загальної середньої освіти І-ІІІ ступенів Івано-Франківської селищної ради Яворівського району Львівської області</t>
  </si>
  <si>
    <t>Мостиська міська громада</t>
  </si>
  <si>
    <t>Нове будівництво лінії вуличного освітлення в с. Костильники, Яворівського району, Львівської області</t>
  </si>
  <si>
    <t xml:space="preserve">Нове будівництво лінії вуличного освітлення в с. Судковичі, Яворівського району, Львівської області </t>
  </si>
  <si>
    <t>Нове будівництво лінії вуличного освітлення в с.Старява,  Яворівського району, Львівської  області</t>
  </si>
  <si>
    <t>Нове будівництво лінії вуличного освітлення в с. Мелешки, Яворівського району, Львівської області</t>
  </si>
  <si>
    <t>Закупівля обладнання для облаштування дитячо-ігрового майданчика у с. Хоросниця Яворівського району Львівської області</t>
  </si>
  <si>
    <t>Закупівля обладнання для дитячо-ігрового майданчика біля Зарічанського ЗЗСО І ступеня в селі Заріччя Львівської області</t>
  </si>
  <si>
    <t xml:space="preserve">Закупівля дитячого спортивно-ігрового майданчика в с.Черневе, Яворівського району, Львівської області </t>
  </si>
  <si>
    <t>Встановлення системи відеоспостереження з функцією аналітики і системою розпізнавання номерів автомобілів в м.Мостиська,  Львівської області</t>
  </si>
  <si>
    <t>Закупівля дитячого спортивно-ігрового майданчика в с.Малнів, Яворівського району, Львівської області</t>
  </si>
  <si>
    <t>Капітальний ремонт (заміна дверей) ОЗ «Мостиський ЗЗСО № 2 І-ІІІ ст.» в м. Мостиська Яворівського району Львівської області</t>
  </si>
  <si>
    <t>Капітальний ремонт приміщення їдальні ОЗ « Мостиський ЗЗСО №1 І-ІІІ ст.» в м. Мостиська Яворівського району Львівської області</t>
  </si>
  <si>
    <t>Новояворівська міська громада</t>
  </si>
  <si>
    <t>Придбання обладнання для облаштування дитячого спортивно-ігрового майданчика в смт. Шкло по вул. Курортна 60</t>
  </si>
  <si>
    <t>Придбання устаткування для облашування дитячого та спортивного майданчика по вул. Шептицького 22 та Спортивній в с.Прилбичі Яворівського району Львівської області (для  дозвілля та розвитку дітей та молоді)</t>
  </si>
  <si>
    <t>Облаштування  вулиці  поряд із пам'яткою архітектури місцевого  значення – церквою Святого Миколая XVІІІст в с.Підлуби Яворівського району (капітальний ремонт)</t>
  </si>
  <si>
    <t>Придбання обладнання для дитячого ігрового майданчика “Центральний” по вулиці 50-річчя УПА, 2-Г”  в м. Новояворівську,  Яворівського р-ну Львівської обл.</t>
  </si>
  <si>
    <t>Капітальний ремонт із заміною віконних та дверних блоків на енергозберігаючі у  Новояворівському закладі загальної середньої освіти І-ІІІ ступенів №2 Новояворівської міської ради</t>
  </si>
  <si>
    <t>Придбання меблів для створення нового та безпечного освітнього середовища у Старицькій початковій школі Новояворівської міської ради</t>
  </si>
  <si>
    <t>Капітальний ремонт приміщень із заміною дерев'яних дверних і віконних блоків на енергозберігаючі у Терновицькому закладі загальної середньої освіти І-ІІ ступенів Новояворівської міської ради</t>
  </si>
  <si>
    <t>Судововишнянська міська громада</t>
  </si>
  <si>
    <t>Будівництво лінії  вуличного освітлення  по вул.Л.Українки, Шкільна, Д.Галицького, І.Вишенського в с.Княжий Міст Судововишнянської міської ради Львівської області</t>
  </si>
  <si>
    <t>Капітальний ремонт огорожі кладовища в с.Довгомостиська Судововишнянської міської ради Львівської області</t>
  </si>
  <si>
    <t>Капітальний ремонт приміщення спортивного залу ОЗ «Судововишнянський ЗЗСО I-III ст. ЗДО ім. Т.Дмитрасевича» у м.Судова Вишня Львівської області.</t>
  </si>
  <si>
    <t>Шегинівська сільська громада</t>
  </si>
  <si>
    <t>Капітальний ремонт (заміна покрівлі) в Боляновицькій   ЗОШ І-ІІ ступенів с.Боляновичі Львівської області</t>
  </si>
  <si>
    <t>Капітальний ремонт благоустрою території садочку в с.Мостиська Другі Львівської області</t>
  </si>
  <si>
    <t>Яворівська міська громада</t>
  </si>
  <si>
    <t>Реконструкція вуличного освітлення по вул.І.Франка в с.Вороблячин Яворівського району Львівської області</t>
  </si>
  <si>
    <t>Реконструкція  вуличного освітлення по вул. Д.Галицького, Зелена, Шевченка в с.Віжомля Яворівського району Львівської області</t>
  </si>
  <si>
    <t>Придбання мультимедійного обладнання для культурно-мистецького центру «Сокіл» Яворівської міської ради Львівської області</t>
  </si>
  <si>
    <t>Капітальний ремонт по утепленню фасаду Краковецького закладу загальної середньої освіти І-ІІІ ступенів імені Романа Шухевича Яворівської міської ради Львівської області</t>
  </si>
  <si>
    <t>Капітальний ремонт з заміною дерев`яних конструкцій вікон та дверей на енергозберігаючі пластикові у Ясниському закладі загальної середньої освіти І-ІІІ ступенів імені Памви Беринди Івано-Франківської  селищної ради</t>
  </si>
  <si>
    <t xml:space="preserve">Будівництво вуличного освітлення по вулиці Бічна та вулиці Річна від дорожнього знаку населеного пункту "Кліцько" по центральній частині дороги до житлового будинку  за номером 20 в с. Кліцько Городоцького району Львівської області </t>
  </si>
  <si>
    <t>Придбання інвентаря та обладнання для харчоблоку Мервичівського  ЗЗСО І-ІІ ступенів</t>
  </si>
  <si>
    <t>Реконструкція вуличного освітлення по вул. Передній потік, вул. Сільська, вул. Хутірівка та вул. Вишнева в с.Дубаневичі Городоцької міської ради Львівської області</t>
  </si>
  <si>
    <t xml:space="preserve">Реконструкція лінії 0,4 кВ (монтаж лінії вуличного освітлення) по вул. Жовтнева, вул. Зелена в с. Сілець Кам’янка-Бузького району Львівської області </t>
  </si>
  <si>
    <t>Реалізація проєктів регіонального розвитку</t>
  </si>
  <si>
    <r>
      <t xml:space="preserve"> - назва </t>
    </r>
    <r>
      <rPr>
        <b/>
        <sz val="14"/>
        <color theme="1"/>
        <rFont val="Times New Roman"/>
        <family val="1"/>
        <charset val="204"/>
      </rPr>
      <t>Комплексна програма регіонального розвитку Львівщини на 2021 – 2025 роки</t>
    </r>
  </si>
  <si>
    <r>
      <t xml:space="preserve"> - номер та дата рішення про прийняття Програми: </t>
    </r>
    <r>
      <rPr>
        <b/>
        <sz val="14"/>
        <color theme="1"/>
        <rFont val="Times New Roman"/>
        <family val="1"/>
        <charset val="204"/>
      </rPr>
      <t>рішення №60 від 18.02.2021</t>
    </r>
  </si>
  <si>
    <t>Золочівська міська громада</t>
  </si>
  <si>
    <t>Начальник відділу реалізації проєктів регіонального розвитку</t>
  </si>
  <si>
    <t>Капітальний ремонт віконних прорізів з заміною на
металопластикові склопакети з впровадженням енергозберігаючих технологій будівлі Бишківського ЗЗСО I-III ступенів Добросинсько-Магерівської сільської ради по вул.Центральна, 18 с.Бишків Львівського району Львівської області</t>
  </si>
  <si>
    <t>Придбання і встановлення дитячого майданчика по вул.Галицька, 143 с.Старий Яричів Кам’янка-Бузького району Львівської області</t>
  </si>
  <si>
    <t>Капітальний ремонт парапетів та ДВК житлового будинку по вул. В. Стуса, 2А в м. Новий Розділ Львівської області</t>
  </si>
  <si>
    <t xml:space="preserve">Стратегічні (розвиткові) проєкти </t>
  </si>
  <si>
    <t>III</t>
  </si>
  <si>
    <t>Небюджетні кошти</t>
  </si>
  <si>
    <r>
      <t xml:space="preserve"> - мета Програми: </t>
    </r>
    <r>
      <rPr>
        <b/>
        <sz val="14"/>
        <color theme="1"/>
        <rFont val="Times New Roman"/>
        <family val="1"/>
        <charset val="204"/>
      </rPr>
      <t>Сприяння територіальним громадам сіл, селищ, міст, а також їх об’єднанням у вирішенні проблем на місцевому та регіональному рівні і створенні умов для сталого соціально-економічного розвитку шляхом проведення щорічних конкурсів проєктів регіонального розвитку, відповідно до їх пріоритетних напрямів та реалізації стратегічних проєктів з метою залучення інвестицій.</t>
    </r>
  </si>
  <si>
    <r>
      <t xml:space="preserve"> - номер та дата рішення про внесення останніх змін до Програми: </t>
    </r>
    <r>
      <rPr>
        <b/>
        <sz val="14"/>
        <color theme="1"/>
        <rFont val="Times New Roman"/>
        <family val="1"/>
        <charset val="204"/>
      </rPr>
      <t>рішення №153 від 13.07.2021</t>
    </r>
  </si>
  <si>
    <r>
      <t xml:space="preserve"> - заплановане фінансування з обласного бюджету: </t>
    </r>
    <r>
      <rPr>
        <b/>
        <sz val="14"/>
        <color theme="1"/>
        <rFont val="Times New Roman"/>
        <family val="1"/>
        <charset val="204"/>
      </rPr>
      <t>160000,000 тис. грн</t>
    </r>
  </si>
  <si>
    <t xml:space="preserve">Підрядні організації та постачальники  по 573 проєктах </t>
  </si>
  <si>
    <t xml:space="preserve">Підрядні організації та постачальники  по 45 проєктах </t>
  </si>
  <si>
    <t>Оплата праці експертів</t>
  </si>
  <si>
    <t xml:space="preserve"> 1.1</t>
  </si>
  <si>
    <t xml:space="preserve"> 1.2</t>
  </si>
  <si>
    <t>Передбачене фінансування на 2021 рік</t>
  </si>
  <si>
    <t xml:space="preserve">18 експертів, які провели оцінкуь проєктів місцевих ініціатив </t>
  </si>
  <si>
    <t>Проведено оцінку 2216 проєктів. Кожен проєкт оцінювало по 3 експерти</t>
  </si>
  <si>
    <t xml:space="preserve"> 2.1</t>
  </si>
  <si>
    <t xml:space="preserve"> 2.2</t>
  </si>
  <si>
    <t>6483,1
(за рахунок усіх бюджетів)</t>
  </si>
  <si>
    <t xml:space="preserve"> Назва підрядної організації</t>
  </si>
  <si>
    <t>Загальна вартість проєкту, тис. грн</t>
  </si>
  <si>
    <t>Передбачено коштів обласного бюджету, тис. грн</t>
  </si>
  <si>
    <t>УСЬОГО</t>
  </si>
  <si>
    <t>Державний навчальний заклад "Погірцівське вище професійне училище", код ЄДРПОУ 05537169</t>
  </si>
  <si>
    <t>ТОВ "ТМАВТО"</t>
  </si>
  <si>
    <t>ДНЗ «Судововишнянський професійний ліцей» 25255652</t>
  </si>
  <si>
    <t>ФОП Дмитришин Віра Василівна</t>
  </si>
  <si>
    <t>Державний вищий навчальний заклад «Дрогобицький коледж нафти і газу» 00146896</t>
  </si>
  <si>
    <t xml:space="preserve"> КЗ ЛОР ЛОЦКЕТУМ 22364151</t>
  </si>
  <si>
    <t>ДПТНЗ "Червоненське ВПУ" 05537153</t>
  </si>
  <si>
    <t>ФОП Саєнко Мар'яна Василівна</t>
  </si>
  <si>
    <t>Добротвірський професійний ліцей 34489932</t>
  </si>
  <si>
    <t>ТзОВ "ЮЛМАКСБУД"</t>
  </si>
  <si>
    <t>КНП ЛОР "Західноукраїнський спеціалізований дитячий медичний центр"</t>
  </si>
  <si>
    <t>ПП "Добро-Буд"</t>
  </si>
  <si>
    <t>ТзОВ "Будівельна група"Будпроект"</t>
  </si>
  <si>
    <t>ТзОВ "БУДІВЕЛЬНА КОМПАНІЯ СІТІГРАД"</t>
  </si>
  <si>
    <t xml:space="preserve">КНП ЛОР «Львівська обласна клінічна психіатрична лікарня» </t>
  </si>
  <si>
    <t>КЗ ЛОР "Підкамінський психоневрологічний інтернат"
03188926</t>
  </si>
  <si>
    <t>ТзОВ "Підкамінське"</t>
  </si>
  <si>
    <t xml:space="preserve"> КЗ ЛОР «Адміністрація державного історико-культурного заповідника «Нагуєвичі» 13807230</t>
  </si>
  <si>
    <t>СПД Марченко М. В., СПД Марченко М. В., СПД Марченко А. Є.</t>
  </si>
  <si>
    <t>ДП Національний академічний український драматичний театр імені Марії Заньковецької  2224614</t>
  </si>
  <si>
    <t xml:space="preserve">ФОП Виничук А.Ю.
ФОП Чікар В.В.
ФОП Лапенко </t>
  </si>
  <si>
    <t>КЗ ЛОР "Адміністрація державного історико-культурного заповідника "Тустань" 33839909</t>
  </si>
  <si>
    <t>Управління безпеки міста Львівської міської ради / 20819015</t>
  </si>
  <si>
    <t>Комунальна реабілітаційна установа змішаного типу "Львівський міський центр реабілітації "Джерело"
35720730</t>
  </si>
  <si>
    <t>ПП "Укрбізнесконсалтинг"
ТОВ Омега Буд Компані (адаптовані меблі)</t>
  </si>
  <si>
    <t>Відділ освіти Галицького та Франківського районів 41321572</t>
  </si>
  <si>
    <t>ТзОВ "Енергоекобуд"</t>
  </si>
  <si>
    <t>СЗШ №73
22336031</t>
  </si>
  <si>
    <t>ТзОВ "Галич БК"</t>
  </si>
  <si>
    <t>Міжрегіональний центр професійно-технічної освіти художнього моделювання і дизайну міста Львова
33195557</t>
  </si>
  <si>
    <t>ЛФПП "АрхІміджБуд"</t>
  </si>
  <si>
    <t>МВПУАТБ м.Львова 
5537087</t>
  </si>
  <si>
    <t>ПП "Енергоекосервіс"</t>
  </si>
  <si>
    <t>СЗШ №100
22350203</t>
  </si>
  <si>
    <t>ТзОВ "ГУД ВІН ХХІ"</t>
  </si>
  <si>
    <t>СЗШ №92
22350367</t>
  </si>
  <si>
    <t>СЗШ №99
23888695</t>
  </si>
  <si>
    <t>ТзОВ "Термопласт Буд"</t>
  </si>
  <si>
    <t>ДНЗ "ЛЬВІВСЬКЕ ВПУХТ"
389357</t>
  </si>
  <si>
    <t>КНП «Клінічна лікарня швидкої медичної допомоги м. Львова» на вул. І. Миколайчука, 9</t>
  </si>
  <si>
    <t>ТОВ "Компанія Барбакан"</t>
  </si>
  <si>
    <t xml:space="preserve">Капітальний ремонт із заміною вікон на енергозберігаючі у гуртожитку Вищого професійного училища №29 м. Львова  </t>
  </si>
  <si>
    <t>ВПУ №29 м.Львова
2545608</t>
  </si>
  <si>
    <t>ПП ЕНЕРГОЕКОСЕРВІС</t>
  </si>
  <si>
    <t xml:space="preserve">Капітальний ремонт по заміні вікон і дверей в гуртожитку на вул. О. Басараб, 3-Б у Львові </t>
  </si>
  <si>
    <t>ДНЗ "Львівське ВППУ"
2545620</t>
  </si>
  <si>
    <t xml:space="preserve">Придбання павільйону для навчання на свіжому повітрі для початкової школи "Джерельце" ЛМР, що по вул. Ак.Сахарова, 80 у м.Львові, з встановленням </t>
  </si>
  <si>
    <t>ПШ "Джерельце"
20834285</t>
  </si>
  <si>
    <t xml:space="preserve">Капітальний ремонт по заміні вікон на енергозберігаючі  у  НВК «Школа-садок «Софія»  м.Львова </t>
  </si>
  <si>
    <t>НВК"Школа-садок"Софія"
22336367</t>
  </si>
  <si>
    <t>Капітальний ремонт системи протипожежного захисту на об'єкті КНП "4-а міська клінічна лікарня м.Львова"</t>
  </si>
  <si>
    <t xml:space="preserve"> КНП "4-а міська клінічна лікарня м.Львова" 01996651</t>
  </si>
  <si>
    <t>Виконавчий комітет Бібрської міської ради
26412390</t>
  </si>
  <si>
    <t>ТОВ "САПФІР ІНВЕСТ ПЛЮС"</t>
  </si>
  <si>
    <t>Виконавчий комітет Бібрської міської ради
26412391</t>
  </si>
  <si>
    <t>Виконавчий комітет Бібрської міської ради
26412392</t>
  </si>
  <si>
    <t>ТзОВ "Мостище"</t>
  </si>
  <si>
    <t>Виконавчий комітет Бібрської міської ради
26412393</t>
  </si>
  <si>
    <t>ФОП Гойняк Л.А.</t>
  </si>
  <si>
    <t>Виконавчий комітет Бібрської міської ради
26412394</t>
  </si>
  <si>
    <t>ФОП Джек Н.В.</t>
  </si>
  <si>
    <t>Виконавчий комітет Бібрської міської ради
26412395</t>
  </si>
  <si>
    <t>ФОП Бурнаєв О.М.</t>
  </si>
  <si>
    <t>Виконавчий комітет Бібрської міської ради
26412396</t>
  </si>
  <si>
    <t>Виконавчий комітет Бібрської міської ради
26412397</t>
  </si>
  <si>
    <t>Виконавчий комітет Бібрської міської ради
26412398</t>
  </si>
  <si>
    <t>Виконавчий комітет Бібрської міської ради
26412399</t>
  </si>
  <si>
    <t>ТзОВ "Шериф"</t>
  </si>
  <si>
    <t>Виконавчий комітет Бібрської міської ради
26412400</t>
  </si>
  <si>
    <t>ТзОВ "ОВРА"</t>
  </si>
  <si>
    <t>Виконавчий комітет Бібрської міської ради
26412401</t>
  </si>
  <si>
    <t>ПП "Інвест-Будмонтаж"</t>
  </si>
  <si>
    <t>Виконавчий комітет Бібрської міської ради
26412402</t>
  </si>
  <si>
    <t>ТзОВ "Захід УВТК"</t>
  </si>
  <si>
    <t>Виконавчий комітет Бібрської міської ради
26412403</t>
  </si>
  <si>
    <t>Виконавчий комітет Бібрської міської ради
26412404</t>
  </si>
  <si>
    <t>Виконавчий комітет Бібрської міської ради
26412405</t>
  </si>
  <si>
    <t>ПП "Енергоекобуд"</t>
  </si>
  <si>
    <t>Виконавчий комітет Бібрської міської ради
26412406</t>
  </si>
  <si>
    <t>Виконавчий комітет Бібрської міської ради
26412407</t>
  </si>
  <si>
    <t>Капітальний ремонт покрівлі і частини вікон закладу дошкільної освіти «Пізнайко» у с.Великі Глібовичі Бібрської міської територіальної громади Львівської області</t>
  </si>
  <si>
    <t>Виконавчий комітет Бібрської міської ради
26412408</t>
  </si>
  <si>
    <t>ПП Лайтбуд</t>
  </si>
  <si>
    <t>Капітальний ремонт частини внутрішніх приміщень з заміною підлоги та дверей Народного дому с. Підгородище Бібрської міської територіальної громади Львівської області</t>
  </si>
  <si>
    <t>Виконавчий комітет Бібрської міської ради
26412409</t>
  </si>
  <si>
    <t>ТОВ "ГАЛИЦЬКИЙ ГАЗДА"</t>
  </si>
  <si>
    <t>Капітальний ремонт покрівлі (без зміни конфігурації) Народного дому у с.Селиська Бібрської міської територіальної громади Львівської області</t>
  </si>
  <si>
    <t>Виконавчий комітет Бібрської міської ради
26412410</t>
  </si>
  <si>
    <t>ТОВ "ТЕХНІЧНА КОМПАНІЯ"</t>
  </si>
  <si>
    <t>Великолюбінська селищна рада
04373056</t>
  </si>
  <si>
    <t>Великолюбінська селищна рада
04373057</t>
  </si>
  <si>
    <t>Великолюбінська селищна рада
04373058</t>
  </si>
  <si>
    <t>Капітальний ремонт Народного дому в с.Малий Любінь Львівського району Львівської області</t>
  </si>
  <si>
    <t>Великолюбінська селищна рада
04373059</t>
  </si>
  <si>
    <t>Глинянськка міська рада
44070522</t>
  </si>
  <si>
    <t>ТзОВ "Медгарант"</t>
  </si>
  <si>
    <t>Капітальний ремонт покрівлі амбулаторії моно-практики в с. Куровичі Львівського району Львівської області</t>
  </si>
  <si>
    <t>ПП "БУД-СІТІ-М"</t>
  </si>
  <si>
    <t>Городоцька міська рада, 26269892</t>
  </si>
  <si>
    <t>ТОВ "ВілКом Монтаж"</t>
  </si>
  <si>
    <t>Капітальний ремонт фасаду  Городоцької дитячої мистецької школи  Городоцького району Львівської області</t>
  </si>
  <si>
    <t>Гуманітарне управління Городоцької міської ради, 44101707</t>
  </si>
  <si>
    <t>ПП "Західстильбудпроект"</t>
  </si>
  <si>
    <t>ТзОВ "Елегант"</t>
  </si>
  <si>
    <t>Капітальний ремонт фасаду з впровадженням енергозберігаючих технологій Городоцького ЗДО №2 (ясла-садок) "Калинонька"</t>
  </si>
  <si>
    <t>КНП "Городоцька центральна лікарня" 01997863</t>
  </si>
  <si>
    <t>Капітальний ремонт Городоцького опорного закладу загальної середньої освіти №5 І-ІІІ ступенів Городоцької міської ради Львівської області</t>
  </si>
  <si>
    <t>Гуманітарне управління Городоцької міської ради
44101707</t>
  </si>
  <si>
    <t xml:space="preserve">Давидівська сільська рада, 04372313 </t>
  </si>
  <si>
    <t>ФОП Левицький Тарас Миколайович</t>
  </si>
  <si>
    <t>ПП"Пальметтабуд"</t>
  </si>
  <si>
    <t>ТОВ "ПРОЕКТІНВЕСТБУД-КСД"</t>
  </si>
  <si>
    <t>Капітальний ремонт благоустрою Народного дому в с. Городиславичі Львівського району Львівської області</t>
  </si>
  <si>
    <t>ФОП Лоза Ігор Миколайович</t>
  </si>
  <si>
    <t>Придбання обладнання для облаштування розвиткової кімнати для дітей на базі НД с. Черепин Львівського району Львівської області</t>
  </si>
  <si>
    <t>ТОВ Агенство безпеки "Цербер" Безпечне місто</t>
  </si>
  <si>
    <t>Придбання та встановлення відеоспостереження в Винничківському старостинському окрузі Львівського району Львівської області</t>
  </si>
  <si>
    <t>ПП "Трейдібудінвест"</t>
  </si>
  <si>
    <t>Добросинсько-Магерівська сільська рада
04371727</t>
  </si>
  <si>
    <t>ПП "Рома"</t>
  </si>
  <si>
    <t xml:space="preserve"> ФОП Воробель Руслан Михайлович  </t>
  </si>
  <si>
    <t>ФОП Рак Орест Ігорович</t>
  </si>
  <si>
    <t>Закупівля та облаштування дитячого спортивно-ігрового майданчика з тренажерним обладнанням с. Бірки Добросинсько-Магерівської сільської ради Львівського району Львівської області (нове будівництво)</t>
  </si>
  <si>
    <t>Жовківська міська рада
4056248</t>
  </si>
  <si>
    <t>Товариство з обмеженою відповідальністю "РАУН"</t>
  </si>
  <si>
    <t>Підписано угоду</t>
  </si>
  <si>
    <t>ПП "Техкомплект"</t>
  </si>
  <si>
    <t>ТОВ РОСАНА-АРХБУДКОМ</t>
  </si>
  <si>
    <t>ТзОВ ТТ-Будівничий</t>
  </si>
  <si>
    <t xml:space="preserve">Капітальний ремонт системи опалення будівлі корпусу №2 Туринківського закладу загальної середньої освіти І-ІІІ ступенів с. Туринка Жовківської міської ради Львівського району Львівської області </t>
  </si>
  <si>
    <t>Жовтанецька сільська рада 04374039</t>
  </si>
  <si>
    <t>ПП НВП "Енерго-Ефект"</t>
  </si>
  <si>
    <t>ФОП Кучма Ігор Васильович</t>
  </si>
  <si>
    <t>ТзОВ СОФТСІТІ</t>
  </si>
  <si>
    <t>ФОП Кравець Світлана Сергіївна</t>
  </si>
  <si>
    <t>ФОП Мандрик Павло Олегович</t>
  </si>
  <si>
    <t>ФОП Маляр Андрій Стефанович</t>
  </si>
  <si>
    <t>Капітальний ремонт роздягальні для футбольних команд та облаштування території на стадіоні с.Жовтанці Львівського району Львівської області</t>
  </si>
  <si>
    <t>ФОП Питель Б.М.</t>
  </si>
  <si>
    <t>Зимноводівська сільська рада
4372282</t>
  </si>
  <si>
    <t>ТзОВ "Сервіс Комп'ютерної техніки"</t>
  </si>
  <si>
    <t>ФОП Зубицька Лідія Миколаївна</t>
  </si>
  <si>
    <t>Встановлення системи відеоспостереження для підвищення рівня громадської безпеки на території с. Зимна Вода Львівського району Львівської області</t>
  </si>
  <si>
    <t>Камянка-Бузька міська рада
04056196</t>
  </si>
  <si>
    <t>ПП "Промтехвод-Ч"</t>
  </si>
  <si>
    <t>Реконструкція вуличного освітлення міста Кам’янка-Бузька Львівської області вулиць Д.Галицького, Львівська, Драгоманова, Федьковича</t>
  </si>
  <si>
    <t>Камянка-Бузька міська рада
04056197</t>
  </si>
  <si>
    <t>ТОВ"РАУН"</t>
  </si>
  <si>
    <t>Придбання обладнання, інвентарю та предметів довгострокового користування для КНП "Кам'янка-Бузька районна лікарня" по вул.Героїв Небесної Сотні 29а в м.Кам'янка-Бузька Львівської області</t>
  </si>
  <si>
    <t>Камянка-Бузька міська рада
04056198</t>
  </si>
  <si>
    <t>ФОП Касарлі О.Ю.
ТзОВ "Сейл Д Люкс"</t>
  </si>
  <si>
    <t>Комарнівська міська рада 26411516</t>
  </si>
  <si>
    <t>ПП НВП "Енерго -Ефект"</t>
  </si>
  <si>
    <t>ФОП Маляр А.С.</t>
  </si>
  <si>
    <t>ТОВ "Будресурс "ІГ""</t>
  </si>
  <si>
    <t xml:space="preserve">Реконструкція вуличного освітлення по вул. Довга, в селі Підзвіринець Львівського району Львівської області </t>
  </si>
  <si>
    <t xml:space="preserve">Капітальний ремонт системи димовидалення в Народному домі по вул. Городня,2 в с.Костеїв Куликівської селищної ради Львівського району Львівської області </t>
  </si>
  <si>
    <t>Відділ культури, туризму, молоді та спорту Куликівської селищної ради
44045543</t>
  </si>
  <si>
    <t xml:space="preserve">Капітальний ремонт будівлі Народного дому по вул. Івана Франка, 43 в с. Гребінці Львівського району Львівської області </t>
  </si>
  <si>
    <t>ПП "Либідь"</t>
  </si>
  <si>
    <t>Відділ освіти Куликівської селищної ради
44069365</t>
  </si>
  <si>
    <t>ТОВ Євроторгсервіс</t>
  </si>
  <si>
    <t>Капітальний ремонт приміщень загального користування із впровадженням енергозберігаючих технологій корпусу №1 Сулимівського ЗЗСО І-ІІ ст.  по вул.Центральній, 7 Куликівської селищної ради Львівського району Львівської області</t>
  </si>
  <si>
    <t>Відділ освіти Куликівської селищної ради
44069366</t>
  </si>
  <si>
    <t>ФОП Козакевич І.Р.</t>
  </si>
  <si>
    <t>Мурованська сільська громада</t>
  </si>
  <si>
    <t>Реконструкція системи опалення ДНЗ «Веселка» по вул. Шевченка, 9а у с. Муроване Мурованської сільської ради територіальної громади Львівського району Львівської області</t>
  </si>
  <si>
    <t>Мурованська сільська рада 
0436977</t>
  </si>
  <si>
    <t>Новояричівська селищна рада
04374134</t>
  </si>
  <si>
    <t>ТзОВ"ВілКом Монтаж"</t>
  </si>
  <si>
    <t xml:space="preserve">Будівництво очисних споруд каналізації господарсько-побутових стоків по вул.Галицька, 143 с.Старий Яричів  Львівської обл. </t>
  </si>
  <si>
    <t>ФОП Маляр Андрій Степанович</t>
  </si>
  <si>
    <t>Придбання і встановлення системи відеоспостереження в смт. Новий Яричів Львівського району Львівської області</t>
  </si>
  <si>
    <t>ТОВ Агенство безпеки "Цербер"</t>
  </si>
  <si>
    <t>ВОКТМС Новояричівської селищної ради
43907236</t>
  </si>
  <si>
    <t>ТоОВ"Захід Рембуд"</t>
  </si>
  <si>
    <t>ТзОВ"Репаірсбуд"</t>
  </si>
  <si>
    <t>ТзОВ"Абеліт Плюс"</t>
  </si>
  <si>
    <t>ТОВ "Захід Рембуд"</t>
  </si>
  <si>
    <t>Капітальний ремонт приміщень кухні у Закладі загальної середньої освіти І-ІІІ ступенів та дошкільної освіти с. Пикуловичі Новояричівської селищної ради Львівського району Львівської області</t>
  </si>
  <si>
    <t>ТзОВ"Наш простір"</t>
  </si>
  <si>
    <t xml:space="preserve"> Капітальний ремонт  (заміна покрівлі ) Закладу загальної середньої освіти та дошкільної освіти І-ІІ ступенів с. Руданці Новояричівської селищної ради Львівського району Львівської області  </t>
  </si>
  <si>
    <t>Капітальний ремонт (заміна покрівлі) будівлі Комунального закладу «Народний дім с.Убині» Новояричівської селищної ради Львівського району Львівської області</t>
  </si>
  <si>
    <t>Реконструкція вуличного освітлення по вул. Полуботка, вул. М. Конопницької, вул. Шептицького та вул. Л. Українки в с. Конопниця Оброшинської сільської ради Львівської області</t>
  </si>
  <si>
    <t xml:space="preserve">ТзОВ "ЕЛБУД-МОНТАЖ"
</t>
  </si>
  <si>
    <t>Оброшинська сільська рада
04369587</t>
  </si>
  <si>
    <t>ФОП Чоба В.Ю.</t>
  </si>
  <si>
    <t>Відділ освіти, культури, туризму. Молоді та спорту Оброшинської сільської ради
44018290</t>
  </si>
  <si>
    <t>ТОВ "ВСБУД"</t>
  </si>
  <si>
    <t>Відділ освіти, культури, туризму. Молоді та спорту Оброшинської сільської ради
44018291</t>
  </si>
  <si>
    <t>КНП ЦПМСД Оброшинської сільської ради
44119976</t>
  </si>
  <si>
    <t>ПП "Аміра"</t>
  </si>
  <si>
    <t>Капітальний ремонт приміщення Народного Дому с. Оброшине Львівської області шляхом заміни вікон та дверей.</t>
  </si>
  <si>
    <t>Відділ освіти, культури, туризму, молоді та спорту Оброшинської сільської ради
44018290</t>
  </si>
  <si>
    <t>ТОВ ЕНЕРГОЕКОБУД</t>
  </si>
  <si>
    <t>Виконком Перемишлянської міської ради
4056173</t>
  </si>
  <si>
    <t>ТзОВ "Дейтора"</t>
  </si>
  <si>
    <t>Відділ культури виконкому Перемишлянської міської ради
44033831</t>
  </si>
  <si>
    <t>ТОВ "ОЛВІ ЛТД"</t>
  </si>
  <si>
    <t>ТОВ "Західнесучасне будівництво"</t>
  </si>
  <si>
    <t>ТзОВ "Леокомп"</t>
  </si>
  <si>
    <t>ПП "Інвестбудмонтаж"</t>
  </si>
  <si>
    <t xml:space="preserve">Медицина в громаді. Маленькими кроками до великої мети - Закупівля фіброгастроскопа для Перемишлянської ЦРЛ </t>
  </si>
  <si>
    <t>КП Перемишлянська ЦРЛ
1996504</t>
  </si>
  <si>
    <t>ТзОВ "МЕДХОЛДІНГ"</t>
  </si>
  <si>
    <t>Підберізцівська сільська рада
 22372802</t>
  </si>
  <si>
    <t xml:space="preserve">ФОП Яворська Катерина Іванівна </t>
  </si>
  <si>
    <t>Підберізцівська сільська рада
22372802</t>
  </si>
  <si>
    <t>ФОП Заремба Ігор Михайлович</t>
  </si>
  <si>
    <t>Капітальний ремонт приміщення їдальні Підберізцівського НВК І-ІІІ ступенів в с. Підберізці</t>
  </si>
  <si>
    <t>Закупівля та встановлення камер відеоспостереження в с.  Полянка Львівського району Львівської області</t>
  </si>
  <si>
    <t>Пустомитівська міська рада, 04372187</t>
  </si>
  <si>
    <t xml:space="preserve">ФОП Юрків Р. В.
</t>
  </si>
  <si>
    <t>Відділ культури, молоді та спорту Пустомитівської міської ради, 43981059</t>
  </si>
  <si>
    <t>ТОВ "Комфорт Меблі Плюс"</t>
  </si>
  <si>
    <t>Відділ культури, молоді та спорту Пустомитівської міської ради, 43981058</t>
  </si>
  <si>
    <t>ФОП Кравець С. С.
ФОП Левицький О. Г.</t>
  </si>
  <si>
    <t>Відділ освіти Пустомитівської міської ради, 44069391</t>
  </si>
  <si>
    <t>ФОП Грет М. М.
ТзОВ "Перша приватна експертиза"
ФОП Гаврих М. В.
ФОП Хомин Є. М.</t>
  </si>
  <si>
    <t>ТзОВ "ЛЕОКОМП"</t>
  </si>
  <si>
    <t xml:space="preserve"> Капітальний ремонт ЗДО №1 м.Пустомити Пустомитівської міської ради Львівської області </t>
  </si>
  <si>
    <t>ФОП Грет М. М. (ПКД)
ТзОВ "Перша Приватна Експертиза" (експертиза)
ПП "ДЯОС" (роботи)</t>
  </si>
  <si>
    <t>Встановлення обладнання для громадського скейт-парку на вул. Паркова у м. Пустомити  Львівської області</t>
  </si>
  <si>
    <t>Рава-Руська міська рада 04056256</t>
  </si>
  <si>
    <t>ТзОВ "Раун"</t>
  </si>
  <si>
    <t>ТОВ "БУДІВЕЛЬНА КОМПАНІЯ "ПІРАМІД КОРП"</t>
  </si>
  <si>
    <t>ФОП Кір'янов С.О.</t>
  </si>
  <si>
    <t>Капітальний ремонт віконних прорізів з заміною на металопластикові склопакети з впровадженням енергозберігаючих технологій будівлі Гійченського закладу загальної середньої освіти І-ІІІ ступенів Рава-Руської міської ради Львівського району Львівської області по вул. Шкільна, 1,  с.Гійче Львівської області</t>
  </si>
  <si>
    <t>ФОП Сич А.В.</t>
  </si>
  <si>
    <t xml:space="preserve">Капітальний ремонт приміщення спортивного залу Опорного навчального закладу "Рава-Руський заклад загальної середньої освіти I-III ступенів №1 Рава-Руської міської ради львівського району Львівської області" </t>
  </si>
  <si>
    <t>ФОП Сич Анжела Володимирівна</t>
  </si>
  <si>
    <t>Реконструкція вуличного освітлення по вулиці Фарини в с. Липник Львівського району Львівської області</t>
  </si>
  <si>
    <t>Сокільницька сільська рада
04369682</t>
  </si>
  <si>
    <t>ТОВ "БК ЗАХІДЄВРОБУД"</t>
  </si>
  <si>
    <t>Відділ освіти Сокільницької сільської ради 
43971432</t>
  </si>
  <si>
    <t>ТОВ "Євро Клік"</t>
  </si>
  <si>
    <t>Капітальний ремонт території біля реабілітаційного центру для учасників АТО по вул.Д.Галицького, в с.Сокільники Пустомитівського р-ну Львівської області</t>
  </si>
  <si>
    <t>Сокільницька сільська рада Львівського району Львівської області 04369682</t>
  </si>
  <si>
    <t>ФОП Гожельник Руслан Ілярович</t>
  </si>
  <si>
    <t>Солонківська  сільська рада
04369699</t>
  </si>
  <si>
    <t>ТзОВ "ЕЛБУД-МОНТАЖ"</t>
  </si>
  <si>
    <t>Відділ освіти, культури, туризму, молоді і спорту сільської ради Солонківської сільської ради
41850927</t>
  </si>
  <si>
    <t xml:space="preserve"> ФОП Халапенко Роман Миколайович</t>
  </si>
  <si>
    <t xml:space="preserve">Придбання обладнання та інвентарю для дитячого закладу дошкільної освіти в с. Милятичі Солонківської сільської ради Львівської області    </t>
  </si>
  <si>
    <t>Відділ освіти, культури, туризму, молоді і спорту сільської ради Солонківської сільської ради; 41850927</t>
  </si>
  <si>
    <t>UA-P-2021-09-09-002384-b</t>
  </si>
  <si>
    <t>Щирецька селищна рада
4372193</t>
  </si>
  <si>
    <t>ПП "ЛЕС"</t>
  </si>
  <si>
    <t>Щирецька селищна рада
4372194</t>
  </si>
  <si>
    <t>ФОП Кархут Андрій Ігорович</t>
  </si>
  <si>
    <t xml:space="preserve">Капітальний ремонт фасаду будівлі народного дому села Черкаси Щирецької селищної ради Львівського району Львівської області </t>
  </si>
  <si>
    <t>Відділ культури, молоді, спорту та інформаційної політики виконавчого комітету Щирецької селищної ради, 42135273</t>
  </si>
  <si>
    <t>ПП "ЕНЕРГОЕКОСЕРВІС"</t>
  </si>
  <si>
    <t>Станиця Борислав Пласту НСОУ, 22401432</t>
  </si>
  <si>
    <t>ППСЧН "Житлобуд"</t>
  </si>
  <si>
    <t>КНП "Бориславський міський парк культури і відпочинку" 
02219665</t>
  </si>
  <si>
    <t>ПП "Оском"</t>
  </si>
  <si>
    <t>Бориславський міський Палац культури, 25261121</t>
  </si>
  <si>
    <t>ФОП Зарицький Іван Дмитрович</t>
  </si>
  <si>
    <t>Відділ освіти Бориславської міської ради
2144714</t>
  </si>
  <si>
    <t>НВК "Бориславський ЗЗСО І-ІІ ст. №6 - ЗДО"
22401805</t>
  </si>
  <si>
    <t>МКП "Мажор"</t>
  </si>
  <si>
    <t>Бориславський  ЗЗСО I-II ст.№9
22401834</t>
  </si>
  <si>
    <t>ТзОВ "Грейнпластфасад"</t>
  </si>
  <si>
    <t>Бориславський ЗЗСО №1
22401768</t>
  </si>
  <si>
    <t>ФОП Вірт М.Я.</t>
  </si>
  <si>
    <t xml:space="preserve">Капітальний ремонт приміщення Бориславської дитячої школи мистецтв по вул. Шевченка, 83 в частині заміни електропроводки </t>
  </si>
  <si>
    <t>Бориславська дитяча школа мистецтв, 23971189</t>
  </si>
  <si>
    <t>ФОП Зелінський Р.О.</t>
  </si>
  <si>
    <t>Департамент міського господарства 05447349</t>
  </si>
  <si>
    <t>Фоп Коваль В.М.</t>
  </si>
  <si>
    <t xml:space="preserve"> ФОП Волошин </t>
  </si>
  <si>
    <t>ТОВ "Крутогіря"</t>
  </si>
  <si>
    <t>Відділ освіти 02144660</t>
  </si>
  <si>
    <t>ДМП" Карпати Утог" ФОП Шимбра Марта Вікторівна Буй Надія Миронівна</t>
  </si>
  <si>
    <t>ПП "Мідас буд"</t>
  </si>
  <si>
    <t>ТОВ "Екотепло Дрогобич"</t>
  </si>
  <si>
    <t>ФОП Волошин</t>
  </si>
  <si>
    <t>ФОП Решуш В.І.</t>
  </si>
  <si>
    <t>ТзОВ "Крутогіря"</t>
  </si>
  <si>
    <t>ТОВ "Брати"</t>
  </si>
  <si>
    <t xml:space="preserve">ФОП Бендюга </t>
  </si>
  <si>
    <t>Дрогобицьке меблеве підприємство УТОГ "Карпати"</t>
  </si>
  <si>
    <t>ФОП Іванишин ОВ</t>
  </si>
  <si>
    <t>ФОП Ковалишин Л.Ю.; Галелюк А.В.</t>
  </si>
  <si>
    <t>Капітальний ремонт (заміна віконних і дверних блоків-V черга) в гімназії №17 на вул.Самбірська,70, м.Дрогобич, Львівська обл.</t>
  </si>
  <si>
    <t>Гімназія №17
22409936</t>
  </si>
  <si>
    <t>ФОП Коваль Василь Михайлович</t>
  </si>
  <si>
    <t>Ліцей №3 ДМР
22410081</t>
  </si>
  <si>
    <t>ТОЗ "Крутогір'я"</t>
  </si>
  <si>
    <t>Ліцей №4 імені Лесі Українки Дрогобицької МР ЛО 22410075</t>
  </si>
  <si>
    <t>ПП"Мідас Буд"</t>
  </si>
  <si>
    <t>Ліцей №2 ДМР Львівської області 22410098</t>
  </si>
  <si>
    <t>ТОВ "Крутогір'я"</t>
  </si>
  <si>
    <t>Стебницька гімназія №11 імені Т.Зозулі ДМР ЛО 22410000</t>
  </si>
  <si>
    <t>ФОП Співак Любомир Віталійович</t>
  </si>
  <si>
    <t>Комунальне некомерційне підприємство "Дрогобицька міська поліклініка" Дрогобицької міської ради, 19163609</t>
  </si>
  <si>
    <t>ФОП Жук І.К.</t>
  </si>
  <si>
    <t>Комунальне некомерційне підприємство "Дрогобицька міська дитяча лікарня" Дрогобицької міської ради 23973372</t>
  </si>
  <si>
    <t>ТзОВ НВП "DX -СИСТЕМА"</t>
  </si>
  <si>
    <t>Комунальне некомерційне підприємство "Дрогобицька міська лікарня №3" 
20763510</t>
  </si>
  <si>
    <t>ФОП Хацко Ольга Степанівна</t>
  </si>
  <si>
    <t>Комунальне некомерційне підприємство "Дрогобицька міська лікарня№1 №1" Дрогобицької міської ради,13815703</t>
  </si>
  <si>
    <t>ТзОВ "Медхолдінг</t>
  </si>
  <si>
    <t>Комунальне некомерційне підприємство "Дрогобицький міський пологовий будинок" Дрогобицької міської ради 22403230</t>
  </si>
  <si>
    <t>ФОП "Мельничук Федір Михайлович"</t>
  </si>
  <si>
    <t>Придбання обладнання (будиночки ярмарково-торгівельні ) для проведення тематичних ярмаркових заходів  в м.Дрогобичі, Львівської обл.</t>
  </si>
  <si>
    <t>Управління культури та розвитку туризму виконавчих органів ДМР
44231052</t>
  </si>
  <si>
    <t>ФОП Піка Т.П.</t>
  </si>
  <si>
    <t>Капітальний ремонт приміщення КП "Дрогобицька лазня" Дрогобицької міської ради Львівської області  на вул. Б.Лепкого, 9/1 в м.Дрогобичі Львівської області</t>
  </si>
  <si>
    <t xml:space="preserve">ФОП Кушнір </t>
  </si>
  <si>
    <t xml:space="preserve">Капітальний ремонт вул. Й.Сліпого м.Дрогобич Львівської області </t>
  </si>
  <si>
    <t>ТзОВ "Дорсервіс"</t>
  </si>
  <si>
    <t>Заміна віконних конструкцій на енергозберігаючі та реконструкція дверей у Народному домі ім. І.Франка в м. Дрогобич</t>
  </si>
  <si>
    <t>Меденицька селищна рада  04374743</t>
  </si>
  <si>
    <t>ФОП Костко Т.І.;ФОП Яцків Р.О.;ФОП Складановський І.Л</t>
  </si>
  <si>
    <t>ПП "РІН ПЛЮС"; ФОП Лішнянський В.Я.</t>
  </si>
  <si>
    <t>Відділ освіти, культури, молоді та спорту Меденицької селищної ради 44086506</t>
  </si>
  <si>
    <t>ТзОВ "Грейнпласт-Фасад"</t>
  </si>
  <si>
    <t>Капітальний ремонт системи опалення КЗ "ЗДО "Берізка" Меденицької селищної ради Дрогобицького району Львівської області"</t>
  </si>
  <si>
    <t>Відділ освіти, культури, молоді та спорту Меденицької селищної ради 44086507</t>
  </si>
  <si>
    <t>Східницька селищна рада 26359951</t>
  </si>
  <si>
    <t>ФОП Рентюк Іван Володимирович</t>
  </si>
  <si>
    <t>ФОП Кулинич Юрій Володимирович</t>
  </si>
  <si>
    <t>ТзОВ "Б.К.Будпрестиж"</t>
  </si>
  <si>
    <t>ФОП "Гнатків Анатолій Ігорович""</t>
  </si>
  <si>
    <t xml:space="preserve">Придбання обладнання (мобільних аудіо-відео комплектів) для народного дому "Просвіта" в смт. Східниця </t>
  </si>
  <si>
    <t>ПП " Твій театр"</t>
  </si>
  <si>
    <t>Відділ освіти ТМР
02144513</t>
  </si>
  <si>
    <t>ТзОВ "Інвестиційно- будівельна фірма"ЄВРОБУДСЕРВІС</t>
  </si>
  <si>
    <t>Управління житлово-комунального господарства і будівництва ТМР
22410879</t>
  </si>
  <si>
    <t>ФОП Рентюк І. В.</t>
  </si>
  <si>
    <t xml:space="preserve">Капітальний ремонт 1-го поверху бібліотеки для створення простору натхнення і творчості у с. Уличне Дрогобицького району Львівської області </t>
  </si>
  <si>
    <t>Відділ культури ТМР
02229209</t>
  </si>
  <si>
    <t>ПП "НОВІТНІ ТЕХНОЛОГІЇ ЗАХІД"</t>
  </si>
  <si>
    <t>ТОВ "ІБФ Євробудсервіс"</t>
  </si>
  <si>
    <t>Виконавчий комітет ТМР
04055914</t>
  </si>
  <si>
    <t>ФОП Пушляк В.П. / ФОП Бойко Р.В. / ФОП Павлюк М.М.</t>
  </si>
  <si>
    <t>ФОП Суховерська Г.С.</t>
  </si>
  <si>
    <t>КНП "Трускавецька міська лікарня" ТМР
01984228</t>
  </si>
  <si>
    <t xml:space="preserve">Капітальний ремонт музичної зали – центру освітнього та культурного розвитку дитини в ДНЗ №2 «Ялинка» м.Трускавця Львівської області </t>
  </si>
  <si>
    <t>Відділ освіти ТМР, 02144513</t>
  </si>
  <si>
    <t>Відділ культури, туризму, молоді та спорту Бродівської міської ради
43966506</t>
  </si>
  <si>
    <t>ФОП Лагода Мар"ян Євгенович</t>
  </si>
  <si>
    <t>Відділ освіти Бродівської міської ради
44143490</t>
  </si>
  <si>
    <t>ФОП Войціховський П.П.</t>
  </si>
  <si>
    <t>ФОП Ваврик В.Я.</t>
  </si>
  <si>
    <t>ФОП Стась М.М.</t>
  </si>
  <si>
    <t>ТОВ "Леополіс комп"ютер"</t>
  </si>
  <si>
    <t>Відділ освіти Бродівської міської ради 44143490</t>
  </si>
  <si>
    <t>ФОП Клим І.В.     ФОП Герман Т.Б.    ФОП Тимків Б.Р.</t>
  </si>
  <si>
    <t>Бродівська міська рада
04055989</t>
  </si>
  <si>
    <t>ФОП Роставецький І.Я.,  Філія ДП "Укрдержбудекспертиза" у Львівській обл., ПП "ЮЕМСІ І КОМПАНІЯ"</t>
  </si>
  <si>
    <t xml:space="preserve">Капітальний ремонт та утеплення зовнішньої стіни актової зали Комунальної установи "Бродівської школи естетичного виховання" по вул.В.Фільварки, 13 у м.Броди </t>
  </si>
  <si>
    <t>ДП "Західний експертно-технічний центр держпраці" (ДП Західний ЕТЦ")-за експертизу кошторисної документації</t>
  </si>
  <si>
    <t>Капітальний ремонт даху і відмостки Лешнівського комунального закладу дошкільної освіти в с. Лешнів Бродівської територіальної громади Львівської області</t>
  </si>
  <si>
    <t xml:space="preserve">Покращення санітарно - гігієнічних умов в школі ( Капітальний ремонт частини харчоблоку Пониковицької ЗОШ І-ІІІ ступенів) </t>
  </si>
  <si>
    <t>ФОП Швайка Михайло Володимирович</t>
  </si>
  <si>
    <t>Виконавчий комітет Буської міської ради  04056138</t>
  </si>
  <si>
    <t>ПП "Статус-С"                          ПМП "Вогнеборець"</t>
  </si>
  <si>
    <t>КНП Буської міської ради "Буська центральна районна лікарня" код ЄДРПОУ 01997633</t>
  </si>
  <si>
    <t>ФОП Ковальська; ТзОВ "Медрехаб";ФОП Лисиченко С.С.; ФОП Ковальська М.О.</t>
  </si>
  <si>
    <t>ТОВ "Кузь"</t>
  </si>
  <si>
    <t>Капітальний ремонт даху Народного дому в с. Побужани, вул. С.Кужеля, 103а, Золочівського району, Львівської області</t>
  </si>
  <si>
    <t>Відділ освіти, культури, молоді та спорту Буської міської ради, код ЄДРПОУ 44011315</t>
  </si>
  <si>
    <t>Заболотцівська сільська рада
04372537</t>
  </si>
  <si>
    <t>ПП "Бродиелектробудсервіс"</t>
  </si>
  <si>
    <t xml:space="preserve"> Створення мережі системи відеоспостереження у Заболотцівській сільській раді </t>
  </si>
  <si>
    <t>Золочівське МВЖКП 03348703</t>
  </si>
  <si>
    <t>ТзОВ "Райсільенерго"</t>
  </si>
  <si>
    <t>ОСББ «Підзамче» 37307211</t>
  </si>
  <si>
    <t>ТзОВ "Буд Престиж Захід"</t>
  </si>
  <si>
    <t>Відділ освіти 43978239</t>
  </si>
  <si>
    <t>ФОП Сокол Д.Б.</t>
  </si>
  <si>
    <t>БО "Благодійний фонд «Золочів відроджений» 39950123</t>
  </si>
  <si>
    <t>ТзОВ Золочівагробуд</t>
  </si>
  <si>
    <t>Золочівська міська рада 04055908</t>
  </si>
  <si>
    <t>ФОП Шипак М.І.</t>
  </si>
  <si>
    <t>ПП Будсервіс</t>
  </si>
  <si>
    <t>ГО "Відродження села Вороняки" 44080127</t>
  </si>
  <si>
    <t>ТОВ "ЗОЛОЧІВАГРОБУД"</t>
  </si>
  <si>
    <t>ТзОВ "Вікнарьофф Львів"</t>
  </si>
  <si>
    <t>ТзОВ "РТ БУД"</t>
  </si>
  <si>
    <t>ПП "Будсервіс"</t>
  </si>
  <si>
    <t>ТзОВ "Техбудгруп"</t>
  </si>
  <si>
    <t>КНП "Золочівська центральна районна лікарня" 01996272</t>
  </si>
  <si>
    <t>Приватне підприємство "Біола"</t>
  </si>
  <si>
    <t>ТОВ "РЕМБУДКОНСАЛТІНГ" ТОВ "ТЕХБУДГРУП"</t>
  </si>
  <si>
    <t>ФОП                          РЕДЬКО О.Д.</t>
  </si>
  <si>
    <t xml:space="preserve">Капітальний ремонт водостічної системи Народного дому імені І.Білозіра в м. Золочеві Львівської області </t>
  </si>
  <si>
    <t>Золочівська міська рада, код ЄДРПОУ 04055908</t>
  </si>
  <si>
    <t>«Школярі в безпеці» - створення безпечних умов перебування 936 школярів на території закладу загальної середньої освіти №1 м. Золочева Львівської області. (капітальний ремонт об'єктів благоустрою пришкільної території)»</t>
  </si>
  <si>
    <t>Відділ з питань освіти, молоді і спорту Золочівської міської ради, код ЄДРПОУ 43978239</t>
  </si>
  <si>
    <t>ФОП "Тимків Б.Р."</t>
  </si>
  <si>
    <t>Красненська селищна рада 04372773</t>
  </si>
  <si>
    <t>ТОВ «Буд Престиж Захід»</t>
  </si>
  <si>
    <t xml:space="preserve"> Капітальний ремонт спортивного залу Задвір'янського опорного закладу загальної середньої освіти І-ІІІ ступенів Красненської селищної ради Золочівського району Львівської області </t>
  </si>
  <si>
    <t>Відділ освіти, культури, розвитку туризму, молоді та спорту Красненської селищної ради 
43971485</t>
  </si>
  <si>
    <t>ТОВ "ЮЛМАКСБУД</t>
  </si>
  <si>
    <t>Відділ освіти та гуманітарної політики Підкамінської селищної ради
 44060095</t>
  </si>
  <si>
    <t>ФОП Фігун Віктор Ігорович</t>
  </si>
  <si>
    <t>Реконструкція лінії вуличного освітлення с. Шишківці Підкамінської селищної ради Золочівського району Львівської області</t>
  </si>
  <si>
    <t>Підкамінська селищна рада, код ЄДРПОУ 04372483</t>
  </si>
  <si>
    <t>ФОП Дзвінник І.Г.</t>
  </si>
  <si>
    <t>Поморянська селищна рада 04373867</t>
  </si>
  <si>
    <t>ФОП Сокол Дмитро Богданович</t>
  </si>
  <si>
    <t>ТзОВ "Золочівагробуд"</t>
  </si>
  <si>
    <t>Капітальний ремонт по заміні  віконних  та дверних блоків y Сновицькому НВК Поморянської селищної ради Золочівського  району Львівської області</t>
  </si>
  <si>
    <t>Відділ освіти, культури, соціального захисту та охорони здоров'я Поморянської селищної ради, код ЄДРПОУ 43930527</t>
  </si>
  <si>
    <t>ТОВ "Золочівагробуд"</t>
  </si>
  <si>
    <t>СТОК "Прикарпаття" 25263153.</t>
  </si>
  <si>
    <t>ФОП Рівняк Зіновій Ігорович
ФОП Зубова Віталіна Вікторівна</t>
  </si>
  <si>
    <t>Бісковицька сільська рада 04370030</t>
  </si>
  <si>
    <t>ДП "БУ № 45" ВАТ "ПРИКАРПАТБУД"</t>
  </si>
  <si>
    <t>Капітальний ремонт Народного дому с.Баранівці Бісковицької сільської ради Самбірського району Львівської області.</t>
  </si>
  <si>
    <t>ДП "Будівельне управління № 45" ВАТ "ПРИКАРПАТБУД"</t>
  </si>
  <si>
    <t>Капітальний ремонт ФАПу с.Берестяни Бісковицької сільської ради Самбірського району Львівської області.</t>
  </si>
  <si>
    <t>Боринська селищна рада 05290787</t>
  </si>
  <si>
    <t>ФОП Коцович М.І.</t>
  </si>
  <si>
    <t>Капітальний ремонт покрівлі Либохорської гімназії Самбірського району Львівської області</t>
  </si>
  <si>
    <t>Добромильська міська рада 04056003</t>
  </si>
  <si>
    <t>ПП "МДС +"</t>
  </si>
  <si>
    <t>ПП МДС +</t>
  </si>
  <si>
    <t>ПП "Агробуд"</t>
  </si>
  <si>
    <t>ТОВ "ДЯСТ"                                                              ФОП Гривнак Г.М.                              ФОП Гривнак В.В.</t>
  </si>
  <si>
    <t>ФОП Гривнак Г.М</t>
  </si>
  <si>
    <t>ФОП Герасимишин Ю.І</t>
  </si>
  <si>
    <t>ПП Голд Ворк</t>
  </si>
  <si>
    <t>ТОВ Газда</t>
  </si>
  <si>
    <t>договір підписано</t>
  </si>
  <si>
    <t>ПП "Фенікс-плюс"</t>
  </si>
  <si>
    <t>ФОП Ханяк К.В.</t>
  </si>
  <si>
    <t>ПП "АГРОБУД"</t>
  </si>
  <si>
    <t>перераховано ПКД</t>
  </si>
  <si>
    <t>Придбання медичного обладнання для КНП ДМР «Добромильська районна лікарня»</t>
  </si>
  <si>
    <t>Комунальне некомерційне підприємство Добромильської міської ради "Добромильська районна лікарня"</t>
  </si>
  <si>
    <t>ТОВ Грінер</t>
  </si>
  <si>
    <t>Новокалинівська міська рада, 25254925</t>
  </si>
  <si>
    <t>ФОП Мандзяк І.В.</t>
  </si>
  <si>
    <t>ТзОВ "ТЕРМОПЛАСТ БУД"</t>
  </si>
  <si>
    <t>ФОП Яворська К.І.</t>
  </si>
  <si>
    <t xml:space="preserve">Капітальний ремонт Народного дому с. Майнич Самбірського району Львівської області </t>
  </si>
  <si>
    <t>Ралівська сільська рада      04370254</t>
  </si>
  <si>
    <t>Приватне підприємство "Ремонтно-будівельна компанія "КРАЩА-ІДЕЯ"</t>
  </si>
  <si>
    <t>ПП "ГОЛД ВОРК"</t>
  </si>
  <si>
    <t>Приватне підприємство "СЧН ЖИТЛО-БУД"</t>
  </si>
  <si>
    <t>Приватне підприємство "АМІРА Т.Ч.Ч.К."</t>
  </si>
  <si>
    <t>Капітальний ремонт покриття тротуарних доріжок Блажівського закладу загальної середньої освіти І-ІІ ступенів на вул.Шкільна, 18 в с.Блажів Самбірського району Львівської області</t>
  </si>
  <si>
    <t>ФОП Комаровський Володимир Романович</t>
  </si>
  <si>
    <t>Реконструкція вуличного освітлення в селі Чуква по вулицях Шевченка, Сагайдачного, Самбірська-бічна, Шкільна, Нагірнянська, Зелена Самбірського району Львівської області</t>
  </si>
  <si>
    <t>ФОП Мазур Тарас Степанович</t>
  </si>
  <si>
    <t>Виконком Рудківської міської ради 
44039854</t>
  </si>
  <si>
    <t>ФОП Яворська Катерина Іванівна</t>
  </si>
  <si>
    <t>ФОП Кушнів Василь Миколайович</t>
  </si>
  <si>
    <t>ФОП Хорушко Василь Богданович</t>
  </si>
  <si>
    <t xml:space="preserve">Капітальний ремонт подвір'я Чайковицького НВК " СЗШ І-ІІІ ст.- ДНЗ " в с. Чайковичі Самбірського району Львівської області </t>
  </si>
  <si>
    <t>ТзОВ " БУДРЕМДОР"</t>
  </si>
  <si>
    <t xml:space="preserve">Капітальний ремонт приміщення КНП "Центр первинної медико-санітарної допомоги" Рудківської міської ради Самбірського району Львівської області  </t>
  </si>
  <si>
    <t>ТзОВ"Елегант"</t>
  </si>
  <si>
    <t xml:space="preserve"> Реконструкція вуличного освітлення в селі Колбаєвичі Самбірського району Львівської області  </t>
  </si>
  <si>
    <t xml:space="preserve">Реконструкція вуличного освітлення від КТП-159 та КТП-277 в с.Никловичі Самбірського району Львівської області </t>
  </si>
  <si>
    <t>УКБ та ЖКГ МВК 
26412314</t>
  </si>
  <si>
    <t>ПП “Аміра”</t>
  </si>
  <si>
    <t>відділ освіти Самбірської міської ради
33465030</t>
  </si>
  <si>
    <t>ПП “Самбірська виробничо-транспортна компанія”</t>
  </si>
  <si>
    <t xml:space="preserve">відділ освіти Самбірської міської ради
33465030
</t>
  </si>
  <si>
    <t>ФОП Москвяк Зоряна Михайлівна</t>
  </si>
  <si>
    <t>Будівництво навчально-тренувальної бази на території 12 Державної пожежно-рятувальної частини в м.Самборі ГУ ДСНС України у Львівській області</t>
  </si>
  <si>
    <t>ФОП Дмитришин Марія Володимирівна</t>
  </si>
  <si>
    <t>Старосамбірська м/р, 04055995</t>
  </si>
  <si>
    <t>ФОП "Маляр Андрій Стефанович"</t>
  </si>
  <si>
    <t>ФОП "Товарницький Віктор Миронович"</t>
  </si>
  <si>
    <t>Гуманітарний відділ, 44030102</t>
  </si>
  <si>
    <t>ФОП "Яворська Ольга Михайлівна", ФОП "Ковальський Андрій Володимирович", ФОП "Панчишин Олег Ярославович", ФОП "Маляр Андрій Стефанович"</t>
  </si>
  <si>
    <t>ФОП "Яворська Катеритна Іванівна"</t>
  </si>
  <si>
    <t>КУ «Старосамбірський ІРЦ», 42339774</t>
  </si>
  <si>
    <t>ФОП "Дмитришин Василь Михайлович"</t>
  </si>
  <si>
    <t>КНП СМР "Старосамбірська РЛ", 01997297</t>
  </si>
  <si>
    <t xml:space="preserve">Капітальний ремонт спортзалу Старосамбірського опорного закладу загальної середньої освіти І-ІІІ ступенів № 1 імені Героя України Богдана Сольчаника Старосамбірської міської ради Самбірського району Львівської області </t>
  </si>
  <si>
    <t>Старосамбірський ОЗЗСО
22385897</t>
  </si>
  <si>
    <t>ФОП "Дмитришин Марія Володимирівна"</t>
  </si>
  <si>
    <t xml:space="preserve"> Стрілківська сільська рада
04371224</t>
  </si>
  <si>
    <t>ФОП Бачинський Володимир Юліанович</t>
  </si>
  <si>
    <t>Відділ освіти, культури, молоді та спорту Стрілківської сільської ради
43907901</t>
  </si>
  <si>
    <t>Капітальний ремонт приміщення санвузлів Народного дому по вул. Вербицького в с. Стрілки Самбірського району Львівської області</t>
  </si>
  <si>
    <t>Турківська міська рада
04056027</t>
  </si>
  <si>
    <t>ФОП Коляда Олеся Василівна</t>
  </si>
  <si>
    <t>Турківська міська рада
04056028</t>
  </si>
  <si>
    <t>ФОП Костко Тарас Іванович</t>
  </si>
  <si>
    <t xml:space="preserve">Відділ освіти, культури та туризму Турківської міської ради
43932524
</t>
  </si>
  <si>
    <t>ТОВ "Сіверспорт"</t>
  </si>
  <si>
    <t>КП "Будінвест"</t>
  </si>
  <si>
    <t>Турківська міська рада
04056026</t>
  </si>
  <si>
    <t>ФОП Коцович Ганна Вікторівна</t>
  </si>
  <si>
    <t>Відділ освіти, культури та туризму Турківської міської ради  43932524</t>
  </si>
  <si>
    <t>МПП "Сян"</t>
  </si>
  <si>
    <t xml:space="preserve">Відділ освіти, культури та туризму Турківської міської ради 43932524
</t>
  </si>
  <si>
    <t>ФОП Коцович Микола Іванович</t>
  </si>
  <si>
    <t xml:space="preserve">Відділ освіти, культури та туризму Турківської міської ради 
43932524
</t>
  </si>
  <si>
    <t>Відділ освіти, культури та туризму Турківської міської ради 
43932524</t>
  </si>
  <si>
    <t>Реконструкція контори під Народний дім в с.  Присліп Турківської міської ради Самбірського  району Львівської  області</t>
  </si>
  <si>
    <t>Турківська міска рада 
04056026</t>
  </si>
  <si>
    <t>Хирівська міська рада
04056019</t>
  </si>
  <si>
    <t>Відділ ЖКГ Хирівської міської ради
44069721</t>
  </si>
  <si>
    <t>ФОП Товарницький Віктор Миронович</t>
  </si>
  <si>
    <t>ЗЗСО І-ІІІ ст.- ліцей м. Хирів
4545334</t>
  </si>
  <si>
    <t>ОЗЗСО І-ІІІ ст. м.Хирів
22385957</t>
  </si>
  <si>
    <t>Капітальний ремонт вуличного освітлення (з використанням енергозберігаючих ламп) в с.Муроване  вул. Зелена, вул. Тиха, вул. Шевченка, вул.Шкільна Хирівської міської ради Львівської області</t>
  </si>
  <si>
    <t>ПП фірма МДС+</t>
  </si>
  <si>
    <t>Відділ освіти, охорони здоров’я та соціально культурної сфери виконавчого комітету Гніздичівської селищної ради
43966417</t>
  </si>
  <si>
    <t xml:space="preserve">ФОП Зарицький Іван Дмитрович      ФОП Могильний Михайло Євгенович (3 угоди)        </t>
  </si>
  <si>
    <t>Капітальний  ремонт даху  ДНЗ «Колосок»   смт. Гніздичів, Гніздичівської  селищної  ради Жидачівського району Львівської області</t>
  </si>
  <si>
    <t xml:space="preserve"> КЗ ДНЗЗТ "Колосок" смт. Гніздичів Гніздичівської селищної ради, 34054808</t>
  </si>
  <si>
    <t>Фізична особа-підприємець Гриців Роман Іванович</t>
  </si>
  <si>
    <t>КП "Добробут", 40458205</t>
  </si>
  <si>
    <t>ПП "Протон"</t>
  </si>
  <si>
    <t>Відділ освіти,молоді,спорту, культури і туризму Грабовецько-Дулібівіської сільської ради, 43968848</t>
  </si>
  <si>
    <t>ТОВс"Талісман"</t>
  </si>
  <si>
    <t>Відділ освіти,молоді,спорту, культури і туризму Грабовецько-Дулібівіської сільської ради, 43968849</t>
  </si>
  <si>
    <t>ТзОВ "Новітні освітні технології"</t>
  </si>
  <si>
    <t>Відділ освіти,молоді,спорту, культури і туризму Грабовецько-Дулібівіської сільської ради, 43968850</t>
  </si>
  <si>
    <t>ФОП Іванюк Андрій Михайлович</t>
  </si>
  <si>
    <t xml:space="preserve">Придбання дитячого майданчика для с.Монастирець Стрийського району Львівської області </t>
  </si>
  <si>
    <t>Жидачівська міська рада,ЄДРПОУ 04056167</t>
  </si>
  <si>
    <t xml:space="preserve">Відділ культури та охорони культурної спадщини, ЄДРПОУ 43966485 </t>
  </si>
  <si>
    <t>ФОП Гриців Р.І.</t>
  </si>
  <si>
    <t xml:space="preserve">Відділ освіти Жидачівської міської ради, ЄДРПОУ 44145519 </t>
  </si>
  <si>
    <t>ФОП Шумельда М.В.</t>
  </si>
  <si>
    <t>ФОП Дмитришин В.М.</t>
  </si>
  <si>
    <t>ТзОВ "Нові освітні технології"</t>
  </si>
  <si>
    <t>Капітальний ремонт харчоблоку КНП "Жидачівська міська лікарня" Жидачівської міської ради Львівської області</t>
  </si>
  <si>
    <t xml:space="preserve">КНП "Жидачівська міська лікарня"  ЄДРПОУ 01996208      </t>
  </si>
  <si>
    <t>Капітальний ремонт даху КЗ «Жидачівська міська публічна бібліотека» Жидачівської міської ради Львівської області</t>
  </si>
  <si>
    <t>Журавненська селищна рада
04374889</t>
  </si>
  <si>
    <t>Відділ освіти, 
культури, молоді, спорту, туризму та охорони культурної спадщини Журавненської селищної ради
43954458</t>
  </si>
  <si>
    <t>ПП"Карпатмонтаж"</t>
  </si>
  <si>
    <t>Капітальний ремонт пішохідних доріжок у парку «Слави» в смт. Журавно Львівської області</t>
  </si>
  <si>
    <t>ФОП Якимишин С.М.</t>
  </si>
  <si>
    <t>Відділ освіти, культури, молоді та спорту Козівської сільської ради
44126234</t>
  </si>
  <si>
    <t>Капітальний ремонт – утеплення фасаду приміщення корпусу №2 Верхнячківського НВК "ЗОШ І-ІІІ ступенів - ДНЗ" Козівської сільської ради Стрийського району Львівської області</t>
  </si>
  <si>
    <t>ПП "КОМФОРТ-СКОЛЕ"</t>
  </si>
  <si>
    <t>Миколаївська міська рада</t>
  </si>
  <si>
    <t>ФОП Гнатів Юрій Андрійович</t>
  </si>
  <si>
    <t>Управління освіти, культури, молоді та спорту Миколаївської міської ради, 44006059</t>
  </si>
  <si>
    <t>ПП " Гарантбудсервіс"</t>
  </si>
  <si>
    <t>ЗДО "Теремок"</t>
  </si>
  <si>
    <t>ФОП Гелета Мирон Васильович</t>
  </si>
  <si>
    <t>ТзОВ " Екобудстиль"</t>
  </si>
  <si>
    <t>Капітальний ремонт ( благоустрій) території відділу соціального захисту населення Миколаївської міської ради Стрийського району Львівської області</t>
  </si>
  <si>
    <t>Капітальний ремонт частини покриття тротуарної доріжки по вулиці Шевченка (центр села) в с. Дроговиж Миколаївської міської ради Стрийського  району Львівської області</t>
  </si>
  <si>
    <t>Моршинська міська рада
40235184</t>
  </si>
  <si>
    <t>ТОВ “ВілКом Монтаж”</t>
  </si>
  <si>
    <t>ПП “Новосад Буд”</t>
  </si>
  <si>
    <t>ФОП Винник В.М.</t>
  </si>
  <si>
    <t>ТОВ”ХАУС-РОМ”</t>
  </si>
  <si>
    <t>ТОВ “ТАЛІСМАН”</t>
  </si>
  <si>
    <t>ФОП “ВИННИК ВАСИЛЬ МАРКІЯНОВИЧ”</t>
  </si>
  <si>
    <t xml:space="preserve">Капiтальний ремонт футбольного та волейбольного поля з облаштуванням спортивного майданчика в с.Задеревач Стрийського району Львiвської областi </t>
  </si>
  <si>
    <t>ФОП Муска О.В.</t>
  </si>
  <si>
    <t>ОСББ "Контур 10", 40659113</t>
  </si>
  <si>
    <t>ФОП Бартіш Р.С.</t>
  </si>
  <si>
    <t>ОСББ "Добробут Стуса 2А", 42830477</t>
  </si>
  <si>
    <t>ФОП Бецко Б.Б.</t>
  </si>
  <si>
    <t>Управління ЖКГ Новороздільської міської ради, 44306232</t>
  </si>
  <si>
    <t>Управління ЖКГ Новороздільської міської ради</t>
  </si>
  <si>
    <t>ОСББ "Люкс Розділ", 42778873</t>
  </si>
  <si>
    <t>ФОП Складановський І.Л.</t>
  </si>
  <si>
    <t>Відділ освіти Новороздільської міської ради, 26454595</t>
  </si>
  <si>
    <t>КП "Розділжитлосервіс"</t>
  </si>
  <si>
    <t xml:space="preserve"> </t>
  </si>
  <si>
    <t>ТзОВ "Діжле Україна"</t>
  </si>
  <si>
    <t>ТОВ "Б-ВІКТОРІЯ"</t>
  </si>
  <si>
    <t>КНП "Новороздільська міська лікарня", 20764314</t>
  </si>
  <si>
    <t>Капітальний ремонт: облаштування території «Алеї Героїв» в м. Новий Розділ Львівської області</t>
  </si>
  <si>
    <t>КНП ЦПМСД Розвадівської с/р 41833215</t>
  </si>
  <si>
    <t>ФОП Швед М.В.</t>
  </si>
  <si>
    <t>ТзОВ"ПРОМО-МЕД"</t>
  </si>
  <si>
    <t>Капітальний ремонт приміщень Народного дому с.Черниця Розвадівської сільської ради Стрийського району Львівської області</t>
  </si>
  <si>
    <t>ЦФГНМЗЗОК Розвадівської с/р 41834402</t>
  </si>
  <si>
    <t>Сколівська міська рада           04056262</t>
  </si>
  <si>
    <t>Відділ культури, туризму та промоції Сколівської міської ради 43983427</t>
  </si>
  <si>
    <t>Фізична особа-підприємець Ткаченко Микола Григорович</t>
  </si>
  <si>
    <t>Відділ освіти, молоді та спорту Сколівської міської ради, 44008365</t>
  </si>
  <si>
    <t>Суховерський А.І.</t>
  </si>
  <si>
    <t>ПП "КОМФОРТГРУП"</t>
  </si>
  <si>
    <t xml:space="preserve">Капітальний ремонт (заміна вікон) з метою енергозбереження Корчинського закладу загальної середньої освіти I-III ступенів Сколівської міської ради </t>
  </si>
  <si>
    <t>Славська селищна рада, 04370314</t>
  </si>
  <si>
    <t>ФОП ШИПАК МАРКО ІГОРОВИЧ</t>
  </si>
  <si>
    <t>Придбання інтерактивного мультимедійного комплексу для Славської дитячої музичної школи</t>
  </si>
  <si>
    <t>Славська селищна рада, 04370315</t>
  </si>
  <si>
    <t>ТзОВ "ІНТЕР СИСТЕМС"</t>
  </si>
  <si>
    <t>Відділ капітального будівництва Стрийської міської ради
44021023</t>
  </si>
  <si>
    <t xml:space="preserve">Придбання теплообмінника та комплектуючих частин для підігріву води басейну с.Угерсько Стрийського району Львівської області  </t>
  </si>
  <si>
    <t>Управління освіти
43968702</t>
  </si>
  <si>
    <t>ФОП Євчук Михайло Степанович</t>
  </si>
  <si>
    <t>Управління культури, молоді та спорту
43922893</t>
  </si>
  <si>
    <t>ПП “МІДАС БУД”</t>
  </si>
  <si>
    <t>ТОВ Леополіс комп’ютер</t>
  </si>
  <si>
    <t>ТОВ “Західбуд Стрий”</t>
  </si>
  <si>
    <t>Капітальний ремонт даху дошкільного навчального закладу (ясла-садок) №15 "Пролісок" комбінованого типу по вул. Вокзальна 106 в м. Стрий Львівської області</t>
  </si>
  <si>
    <t>ДНЗ №15 код ЄДРПОУ 22414593</t>
  </si>
  <si>
    <t>ТзОВ “ХАУС-РОМ”</t>
  </si>
  <si>
    <t>Відділ освіти Тростянецької сільської ради, 40274710</t>
  </si>
  <si>
    <t xml:space="preserve">Будівництво спортивного майданчика на території Стільського НВК (ЗНЗ-ДНЗ) в с. Стільсько Тростянецької сільської ради Львівської області </t>
  </si>
  <si>
    <t>ФОП Коваль Григорій Володимирович</t>
  </si>
  <si>
    <t>Ходорівська міська рада
26269449</t>
  </si>
  <si>
    <t>ФОП Коваль М.О.</t>
  </si>
  <si>
    <t>Капітальний ремонт внутрішніх мереж будівлі комунального дошкільного навчального закладу в селі Бортники Жидачівського району Львівської області</t>
  </si>
  <si>
    <t>ПП"Західстильбудпроект"</t>
  </si>
  <si>
    <t>Виконавчий комітет Белзької міської ради Львівської області 36739391</t>
  </si>
  <si>
    <t>ФОП КОСТКО ТАРАС ІВАНОВИЧ</t>
  </si>
  <si>
    <t>Відділ освіти, культури, молоді та спорту Белзької міської ради Львівської області 44133922</t>
  </si>
  <si>
    <t>Реконструкція парку в м. Белз по вул. Міцкевича. Парк фізично-культурного розвитку молоді.</t>
  </si>
  <si>
    <t>КП Житлово-комунальне господарство м. Белз
20811143</t>
  </si>
  <si>
    <t>ТзОВ "БУДІВЕЛЬНА КОМПАНІЯ БУДКОНТИНЕНТ"</t>
  </si>
  <si>
    <t>Великомостівська міська рада, 04056316</t>
  </si>
  <si>
    <t>ФОП Гуль Павло Васильович</t>
  </si>
  <si>
    <t>Капітальний ремонт приміщення соціальної реабілітації та лікувальної фізкультури для дітей з інвалідністю Великомостівської ТГ, Львівської області</t>
  </si>
  <si>
    <t>ФОП Галайда Анатолій Миколайович</t>
  </si>
  <si>
    <t>Добротвірська селищна рада (04374128)</t>
  </si>
  <si>
    <t>Приватне підприємство "Львівелектросервіс"</t>
  </si>
  <si>
    <t>ФОП Михайлів Василь Ярославович</t>
  </si>
  <si>
    <t>ФОП Яворська Катерина Іванівна; ФОП Маляр Андрій Стефанович</t>
  </si>
  <si>
    <t>Влаштування (будівництво) мініфутбольного поля в с.Полонична Добротвірської селищної ради Червоноградського району Львівської області</t>
  </si>
  <si>
    <t>ТОВ Агенство безпеки "Цербер" безпечне місто</t>
  </si>
  <si>
    <t>Виготовлення та встановлення скульптури на монумент могили борцям за волю України в с. Перекалки Добротвірської селищної ради Червоноградського району Львівської області</t>
  </si>
  <si>
    <t>ФОП Гончарук Володимир Віталійович</t>
  </si>
  <si>
    <t>Відділ освіти, культури,  туризму, молоті та спорту Добротвірської селищної ради (44021606)</t>
  </si>
  <si>
    <t>ТОВ "ЮЛМАКСБУД"</t>
  </si>
  <si>
    <t>КНП «Добротвірська міська лікарня» (20764231)</t>
  </si>
  <si>
    <t>ФОП Тур Назарій Юрійович</t>
  </si>
  <si>
    <t>ТОВ "Меркурій Вест", ТОВ "ТЕСТ-ТАЙМ", ТОВ "Медикас"</t>
  </si>
  <si>
    <t>ОЗ “Лопатинська загальноосвітня школа"
22375309</t>
  </si>
  <si>
    <t>ТоВ"БК ТМ ГРУП"</t>
  </si>
  <si>
    <t>ВІК 2</t>
  </si>
  <si>
    <t>Заклад загальної середньої освіти І-ІІ ступенів с. Грицеволя ЄДРПОУ, 22375344</t>
  </si>
  <si>
    <t>Миколаївський ОЗ ЗСО І-ІІІ ст.Лопатинсьокої селищної ради ЄДРПОУ22375249</t>
  </si>
  <si>
    <t>ТОВ "БК ТМ ГРУП"</t>
  </si>
  <si>
    <t>КНП "Лопатинська районна лікарня" Лопатинської селищної ради
20764478</t>
  </si>
  <si>
    <t>Капітальний ремонт будівлі Миколаївського опорного закладу загальної середньої освіти І-ІІІ ступенів Лопатинської селищної ради  по вулиці Зарічна, 2 в с. Миколаїв  Львівської області. Заміна вікон.</t>
  </si>
  <si>
    <t>Миколаївський ОЗЗСО Лопатинської селищної ради
22375249</t>
  </si>
  <si>
    <t>Радехівський міський центр фізичного здоров’я населення "Спорт для всіх"
35307597</t>
  </si>
  <si>
    <t>ТОВ "Епіцентр К"</t>
  </si>
  <si>
    <t>Радехівська міська рада
26361149</t>
  </si>
  <si>
    <t>ФОП "ДРИГАНЮК СЕРГІЙ ЄВГЕНОВИЧ</t>
  </si>
  <si>
    <t>ФОП "ІВАНОВ БОГДАН ВАЛЕНТИНОВИЧ"</t>
  </si>
  <si>
    <t>ТзОВ  "ВІКНАРЬОФФ ЛЬВІВ"</t>
  </si>
  <si>
    <t>Відділ організації діяльності закладів освіти Радехівської міської ради
43081140</t>
  </si>
  <si>
    <t xml:space="preserve">ФОП "СЕНЬКУСЬ ВАСИЛЬ МИРОСЛАВОВИЧ" </t>
  </si>
  <si>
    <t>ТОВ "БУДТОРГМАШ"</t>
  </si>
  <si>
    <t>КНП "Радехівська центральна районна лікарня"
01998101</t>
  </si>
  <si>
    <t>ПП "Контракт"</t>
  </si>
  <si>
    <t>Капітальний ремонт покрівлі спорткорпусу ЗОШ І-ІІІ ст. с.Стоянів Радехівського району Львівської області</t>
  </si>
  <si>
    <t>Реконструкція мереж вуличного освітлення вулиць Воз'єднання, Центральна, Корчинська в селі Новий Витків Червоноградського району Львівської області</t>
  </si>
  <si>
    <t>КП "Сокальжитлокомунсервіс", 31963156</t>
  </si>
  <si>
    <t>ТзОВ "Сапфір Інвест"</t>
  </si>
  <si>
    <t>ФОП Галайда А.М.</t>
  </si>
  <si>
    <t>ТОВ "Захід Автошлях"</t>
  </si>
  <si>
    <t>КУ "ЦОЗО" Сокальської міської ради
41829167</t>
  </si>
  <si>
    <t>ТОВ "Комфорт НВ"</t>
  </si>
  <si>
    <t>Відділ культури Сокальської міської ради
43978003</t>
  </si>
  <si>
    <t>ПП "БАГЕНБОР"</t>
  </si>
  <si>
    <t>Відділ культури Сокальської міської ради Львівської області, 43978003</t>
  </si>
  <si>
    <t>ФОП Козла Я.А.</t>
  </si>
  <si>
    <t>ТОВ "БК "ЕТАЛОН АРТ"</t>
  </si>
  <si>
    <t>ФОП Якубовський В.П.</t>
  </si>
  <si>
    <t>Капітальний ремонт покрівлі Ільковицького НВК "ЗШ І - ІІІ ступенів - дитячий садок" с.Ільковичі Львівської області</t>
  </si>
  <si>
    <t>КУ "ЦОЗО" Сокальської міської ради Львівської області, 41829167</t>
  </si>
  <si>
    <t>Відділ освіти ЧМР 2144482</t>
  </si>
  <si>
    <t>ТзОВ "ТЕРМО-ПЛАСТ БУД"</t>
  </si>
  <si>
    <t>КП "Комунальник"  03348643</t>
  </si>
  <si>
    <t>ТзОВ "БК Сучасний простір"</t>
  </si>
  <si>
    <t>Червоноградський Народний дім   20814199</t>
  </si>
  <si>
    <t>ФОП Пекар ВМ</t>
  </si>
  <si>
    <t>ТзОВ "ГАЛИЧ БУД ПЛЮС"</t>
  </si>
  <si>
    <t>ФОП Чуприна С.М.</t>
  </si>
  <si>
    <t>Реконструкція мережі зовнішнього освітлення по вул. Шахтарська  та вул. Польова  в  с. Межиріччя  Червоноградського  району Львівської області з використанням енергозберігаючих технологій</t>
  </si>
  <si>
    <t>Відділ капітального будівництва та інвенстицій Червоноградської міської ради - 38894262</t>
  </si>
  <si>
    <t>ПП "Львівелектросервіс"</t>
  </si>
  <si>
    <t>Івано-Франківська селища рада - 34106981</t>
  </si>
  <si>
    <t>ТОВ "Сапфір Інвест Плюс"</t>
  </si>
  <si>
    <t>Будівельно-монтажне мале підприємство "Агропроменерго"</t>
  </si>
  <si>
    <t>ФОП "МИКИТИН АНДРІЙ МИРОСЛАВОВИЧ "</t>
  </si>
  <si>
    <t>Відділ освіти, культури, молоді та спорту Івано-Франківської селищної ради
44060252</t>
  </si>
  <si>
    <t>ПП "Спікарт"</t>
  </si>
  <si>
    <t>ТОВ "ЕНЕРГОЕКОБУД"</t>
  </si>
  <si>
    <t xml:space="preserve">Придбання обладнання для облаштування існуючого дитячого ігрового комплексу «Ковчег» на території  храму святого Володимира ПЦУ смт. Івано-Франкове </t>
  </si>
  <si>
    <t>Мостиська міська рада 26307500</t>
  </si>
  <si>
    <t>ТзОВ "ВТП" 19340081</t>
  </si>
  <si>
    <t>ФОП "Микитин Андрій Мирославович" 3107819351</t>
  </si>
  <si>
    <t>ТзОВ "Радіо Нетворк" 38007505</t>
  </si>
  <si>
    <t>Відділ освіти, молоді та спорту Мостиської міської ради 41064044</t>
  </si>
  <si>
    <t>ТОВ ІНТЕГРА-ЛЬВІВ
42907434</t>
  </si>
  <si>
    <t xml:space="preserve"> ТОВ ІНТЕГРА-ЛЬВІВ
42907434</t>
  </si>
  <si>
    <t>Нове будівництво лінії вуличного освітлення в с. Крукеничі, Яворівського району, Львівської області</t>
  </si>
  <si>
    <t xml:space="preserve">Новояворівська міська рада 04373301
</t>
  </si>
  <si>
    <t>ПП "ВКВ-СЕРВІС"</t>
  </si>
  <si>
    <t>Новояворівська міська рада 04373301</t>
  </si>
  <si>
    <t>Відділ освіти Новояворівської міської ради ЄДРПОУ 44008653</t>
  </si>
  <si>
    <t>ФОП Яворська Т.М.</t>
  </si>
  <si>
    <t>Придбання спортивного інвентарю у залі секції дзюдо в Палаці культури "Кристал"у м. Новояворівськ</t>
  </si>
  <si>
    <t xml:space="preserve">відділ культури Новояворівської міської ради </t>
  </si>
  <si>
    <t>Придбання устаткування для облашування дитячого майданчика по вул. Січових Стрільців в с. Бердихів Яворівського району Львівської області (для дозвілля та розвитку дітей)</t>
  </si>
  <si>
    <t xml:space="preserve"> Новояворівська міська рада ЄДРПОУ 04373301</t>
  </si>
  <si>
    <t>Судововишнянська міська рада
4056233</t>
  </si>
  <si>
    <t>ПП "Енерго-Перспектива"</t>
  </si>
  <si>
    <t>Будівництво лінії вуличного освітлення по вул.Передмістя в м.Судова Вишня Мостиського району Львівської області</t>
  </si>
  <si>
    <t>ТзОВ "ВИРОБНИЧО - ТЕХНІЧНЕ ПІДПРИЄМСТВО"</t>
  </si>
  <si>
    <t>Шегинівська СР
04371928</t>
  </si>
  <si>
    <t>ТзОВ "Захід-рембут"</t>
  </si>
  <si>
    <t>ТзОВ "Хус-Ром"</t>
  </si>
  <si>
    <t>Капітальний ремонт цоколя та водовідведення в Шегинівській ЗОШ І-ІІІ ступенів в с. Шегині Львівської</t>
  </si>
  <si>
    <t>Шегинівська СР
04371929</t>
  </si>
  <si>
    <t>КП ЯМР "Житлокомунсервіс"
37288833</t>
  </si>
  <si>
    <t>Відділ культури, туризму, молоді та спорту Яворівської міської ради
43983783</t>
  </si>
  <si>
    <t>ФО-П Балакірєва Інна Миколаївна</t>
  </si>
  <si>
    <t>Відділ освіти Яворівської міської ради 44069297</t>
  </si>
  <si>
    <t>ПП "Яворівміськбуд"</t>
  </si>
  <si>
    <t>Будівництво вуличного освітлення по вул.Незалежності в с.Дрогомишль Яворівського району Львівської області</t>
  </si>
  <si>
    <t>КП ЯМР "Житлокомунсервіс" 37288833</t>
  </si>
  <si>
    <t>Капітальний ремонт (заміна покриття даху) старої частини поліклінічного відділення КНП ЯМР ЛО «ЯЦРЛ» за адресою: м.Яворів, вул.Львівська, 29</t>
  </si>
  <si>
    <t>КНП ЯМР ЛО "Яворівська центральна районна лікарня" 22398210</t>
  </si>
  <si>
    <t>ФОП Макаревич Марія Андріївна</t>
  </si>
  <si>
    <t>ФОП Лозинська Лідія Миронівна</t>
  </si>
  <si>
    <t>ІНФОРМАЦІЯ
щодо реалізації проєктів місцевих ініціатив у Львівській області  
станом на 1 жовтня 2021 року</t>
  </si>
  <si>
    <t xml:space="preserve">ТОВ "ПАН АГРОДІМ" </t>
  </si>
  <si>
    <t>КП "ОБРОШИНО"
35148383</t>
  </si>
  <si>
    <t xml:space="preserve">ФОП Дзялко Г. Г. </t>
  </si>
  <si>
    <t xml:space="preserve">ТзОВ "Фірма "ІНТЕРБУД" 
</t>
  </si>
  <si>
    <t>ФОП Грет М. М.
ФОП Гаврих М. В.
ФОП Хомин Є. М.</t>
  </si>
  <si>
    <t>ПП2 Науково-виробнича фірма "Прогрес"</t>
  </si>
  <si>
    <t>Рівенське НВП Українського товариства глухих та ФОП Сливка В.І.</t>
  </si>
  <si>
    <t>ФОП Дриганюк С.Є
ФОП Фурманов О.Я.
ФОП Лебко Л.І.
ФОП Жеплінський П.Я.</t>
  </si>
  <si>
    <t>БММП "Агропроменерго"</t>
  </si>
  <si>
    <t>Підписано 473 угоди з підрядними організаціями
Роботи вже завершено на 157 проєктах
Відповідно п.5 Порядку фінансування Програми економія внаслідок здешевлення вартості робіт, послуг у результаті проведення закупівді із застосування системи Прозорро  спрямовується на завершення робіт за проєктами та придбання обладнання через укладення додаткових угод з підрядними організаціями та постачальниками або пропорційно (50/50) повертається у бюджети</t>
  </si>
  <si>
    <t>Проведено оцінку 102 проєктів. Кожен проєкт оцінювало по 2 експерти</t>
  </si>
  <si>
    <t xml:space="preserve">Підписано 21 угоду з підрядними організаціями. Роботи вже завершено на 2 проєктах. </t>
  </si>
  <si>
    <t>12 експертів, які провели оцінку проєктів регіонального розвитку</t>
  </si>
  <si>
    <t>Львівський район</t>
  </si>
  <si>
    <t>Закупівля комунальної техніки для КП "Міське комунальне господарство"</t>
  </si>
  <si>
    <t>Реконструкція будівлі басейну ДЮСШ "Тризуб плюс" на вул. Галицькій, 1 в с. Давидів Давидівської сільської ради об’єднаної територіальної громади Пустомитівського району Львівської області</t>
  </si>
  <si>
    <t>Будівництво дитячого та спортивного майданчиків (парку розваг для дітей та молоді за церквою Петра і Павла) в с.Зимна Вода Пустомитівського району Львівської області</t>
  </si>
  <si>
    <t>Куликівська сільська громада</t>
  </si>
  <si>
    <t>Придбання трактора МТЗ-82 з навісним обладнанням та автомобіля HDC DC Standard B21R23 для комунального підприємства “Куликівське управління житлово-комунального господарства”</t>
  </si>
  <si>
    <t>Придбання автономного медичного обладнання (апарата екстракорпоральної мембранної оксигінації) для заміщення функцій легень КНП "Клінічна лікарня швидкої медичної допомоги м.Львова"</t>
  </si>
  <si>
    <t>Реконструкція каналізаційних очисних споруд в смт.Новий Яричів Кам’янка–Бузького району Львівської області"</t>
  </si>
  <si>
    <t>Придбання екскаватора для обслуговування доріг та інженерної інфраструктури Оброшинської сільської ради Львівської області</t>
  </si>
  <si>
    <t>Капітальний ремонт фасаду Нижньобілківського ЗЗСО І-ІІ ст. в с. Нижня Білка</t>
  </si>
  <si>
    <t xml:space="preserve">	Капітальний ремонт внутрішніх приміщень Пустомитівської школи мистецтв Пустомитівського району Львівської області</t>
  </si>
  <si>
    <t>Капітальний ремонт (заміна) лікарняного ліфта, що знаходиться в КНП "Пустомитівська ЦРЛ" на вул.Грушевського, 7 в м. Пустомити, Львівської області</t>
  </si>
  <si>
    <t>Реконструкція вуличного освітлення по вул. Стадницькі, вул.Білути, вул. Гайові в с. Липник Жовківського району Львівської області</t>
  </si>
  <si>
    <t>Будівництво каналізаційних мереж в с.Солонка Пустомитівського району Львівської області. Коригування. 
І-й пусковий комплекс</t>
  </si>
  <si>
    <t>Заклад первинної медико-санітарної допомоги у сільській місцевості (амбулаторія загальної практики сімейної медицини), вул. Центральна, с. Хоросно, Пустомитівський район - нове будівництво" (Коригування)</t>
  </si>
  <si>
    <t xml:space="preserve">Щирецька селищна громада </t>
  </si>
  <si>
    <t>Капітальний ремонт фасадів Щирецької дитячої музичної школи в смт. Щирець пл. Ринок, 12 Пустомитівського району Львівської області</t>
  </si>
  <si>
    <t>Дрогобицький район</t>
  </si>
  <si>
    <t>Ремонтно-реставраційні роботи фасадів пам’ятки архітектури місцевого значення охоронний № 707-М - Палацу ( музей “Дрогобиччина”), на вул Шевченка 38, у місті Дрогобичі Львівської області</t>
  </si>
  <si>
    <t>Реконструкція покрівлі Бориславського закладу загальної середньої освіти I-III ступенів №1 на вул.Шкільна,11 Львівської області”</t>
  </si>
  <si>
    <t>Капітальний ремонт покрівлі в комунальному навчальному закладі «Модрицький заклад загальної середньої освіти І-ІІІ ступенів Трускавецької міської ради Дрогобицького району Львівської області</t>
  </si>
  <si>
    <t>Золочівський район</t>
  </si>
  <si>
    <t>Капітальний ремонт даху спального корпусу Буського ЗЗСО-гімназії ім.Є.Петрушевича при Львівському Національному університеті ім.Івана Франка Буської міської ради</t>
  </si>
  <si>
    <t>Капітальний ремонт частини приміщення приймального відділення з влаштуванням засобів безперешкодного доступу осіб з інвалідністю та інших маломобільних груп населення Комунального некомерційного підприємства Буської міської ради "Буська центральна районна лікарня" в м. Буськ по вул. Львівська, 77 Львівської області</t>
  </si>
  <si>
    <t>Реконструкція водопостачання житлового масиву «Заріччя» з метою якісного забезпечення послугами існуючих абонентів та двох проектованих мікрорайонів для учасників ООС (АТО) в м.Золочів Львівської області</t>
  </si>
  <si>
    <t>Самбірський район</t>
  </si>
  <si>
    <t>Реконструкція адміністративної будівлі під ЦНАП та соціальні служби в Боринській селищній раді Самбірського району Львівської області</t>
  </si>
  <si>
    <t>Капітальний ремонт системи опалення (заходи з енергозбереження) Верхненського ЗЗСО І-ІІІ ступенів – закладу дошкільної освіти Боринської селищної ради Самбірського району Львівської області</t>
  </si>
  <si>
    <t>Разом - дієвіше. Запровадження системних підходів до питань благоустрою та санітарної очистки на території населених пунктів Добромильської та Бісковицької територіальних громад Самбірського району Львівської області</t>
  </si>
  <si>
    <t>Капітальний ремонт будівлі дитячого садку по вул. Шевченка, 2 в с. Бабина Самбірського району Львівської області</t>
  </si>
  <si>
    <t>Капітальний ремонт адміністративної будівлі Ралівської сільської ради на вул. І.Франка, 28 в с.Ралівка Самбірського району Львівської області</t>
  </si>
  <si>
    <t>Закупівля спеціалізованого автомобіля сміттєвоза для Самбірського комунального підприємства "Об’єднане"</t>
  </si>
  <si>
    <t>Капітальний ремонт глядацьких секторів міського стадіону м.Старий Самбір Львівської області</t>
  </si>
  <si>
    <t>Придбання пересувного діагностичного рентгенівського цифрового апарату в комунальне неприбуткове підприємство «Турківська центральна міська лікарня» Турківської міської ради Самбірського району Львівської області</t>
  </si>
  <si>
    <t>Стрийський район</t>
  </si>
  <si>
    <t xml:space="preserve"> Реконструкція вуличного освітлення в с. Верхня Стинава Стрийського району Львівської області</t>
  </si>
  <si>
    <t>Козівська сільська громада</t>
  </si>
  <si>
    <t>Реконструкція Козівського опорного закладу загальної середньої освіти - ліцею ім.М.Гаврилка при ЛНУ ім. І.Франка, по вул. Європейській, 31, Козівської сільської ради, Львівської області з влаштуванням транспортабельної котельні.</t>
  </si>
  <si>
    <t>Придбання автогрейдеру для Миколаївської територіальної громади Миколаївської міської ради Стрийського району Львівської області</t>
  </si>
  <si>
    <t>Облаштування безпечного міського простору між м.Моршин та с.Довге Стрийського району Львівської області (капітальний ремонт)</t>
  </si>
  <si>
    <t>Облаштування (капітальний ремонт) центральної території міста по проспекту Шевченка від буд. №18 до буд. №26 із створенням безбар’єрного простору в м. Новий Розділ Львівської області</t>
  </si>
  <si>
    <t>Придбання спеціалізованої техніки для комунального підприємства "Сколівське ВКГ"</t>
  </si>
  <si>
    <t>Реконструкція систем водопостачання та водовідведення центральної частини смт. Славське Стрийського району Львівської області</t>
  </si>
  <si>
    <t>Впровадження сучасних малоінвазивних та відкритих методів оперативного лікування травматологічних, нейрохірургічних та урологічних хворих шляхом закупівлі цифрового рентген апарату С-дуга, для травматологічного відділення</t>
  </si>
  <si>
    <t>Придбання спецтехніки для відновлення дорожнього покриття</t>
  </si>
  <si>
    <t>Придбання та монтаж комплектів відеоспостереження у населених пунктах Тростянецької та Розвадівської громад Стрийського району Львівської області</t>
  </si>
  <si>
    <t>Червоноградський район</t>
  </si>
  <si>
    <t>Придбання сміттєвоза для збору та вивезення твердих побутових відходів, покращення екологічного середовища Белзької територіальної громади Львівської області.</t>
  </si>
  <si>
    <t>Реконструкція водопровідної мережі від К1 насосної станції до будинку №117 б по вул. Львівській в м. Великі Мости Сокальського району Львівської області</t>
  </si>
  <si>
    <t>Капітальний ремонт будівлі та благоустрій території інфекційного відділення КНП "Сокальська РЛ" по вул.Шашкевича, 100 в м.Сокаль Львівської області</t>
  </si>
  <si>
    <t>Яворівський район</t>
  </si>
  <si>
    <t>Придбання машини для збору, транспортування твердих побутових відходів (сміттєвоза) Мостиської територіальної громади</t>
  </si>
  <si>
    <t>Новояворівська міська рада</t>
  </si>
  <si>
    <t>Капітальний ремонт вуличного освітлення смт Шкло, вул. Львівська, вул. Сагайдачного, с. Старичі вул. Шептицького Новояворівської міської ради</t>
  </si>
  <si>
    <t>Капітальний ремонт котельні та тепломережі Мишлятицького навчально-виховного комплексу «Загальноосвітній навчальний заклад І-ІІ ступенів, дошкільний навчальний заклад» Шегинівської сільської ради</t>
  </si>
  <si>
    <t>Яворівська міська рада</t>
  </si>
  <si>
    <t>Капітальний ремонт приміщень ДНЗ с.Віжомля Яворівського району Львівської області</t>
  </si>
  <si>
    <t xml:space="preserve">Замовник </t>
  </si>
  <si>
    <t>КП "Міське комунальне господарство"</t>
  </si>
  <si>
    <t>Давидівська сільська рада</t>
  </si>
  <si>
    <t>Зимноводівська сільська рада</t>
  </si>
  <si>
    <t>Куликівська селищна рада</t>
  </si>
  <si>
    <t>ТОВ "Укравтозапчастина"</t>
  </si>
  <si>
    <t>КНП "Клінічна лікарня швидкої медичної допомоги м.Львова"</t>
  </si>
  <si>
    <t>Новояричівська селищна рада</t>
  </si>
  <si>
    <t>ТОВ "Ілта Львів"</t>
  </si>
  <si>
    <t>Оброшинська сільська рада/КП "Оброшин"</t>
  </si>
  <si>
    <t>Підберізцівська сільська рада</t>
  </si>
  <si>
    <t>ПП "Олбуд"</t>
  </si>
  <si>
    <t>КНП "Пустомитівська ЦРЛ"</t>
  </si>
  <si>
    <t>Відділ культури, молоді та спорту Пустомитівської міської ради</t>
  </si>
  <si>
    <t>ТОВ "Будівельна компанія "Оптимальна"</t>
  </si>
  <si>
    <t>ТОВ "Арм-Еко"</t>
  </si>
  <si>
    <t>Солонківська міська рада</t>
  </si>
  <si>
    <t>Рава-Руська міська рада</t>
  </si>
  <si>
    <t>Щирецька селищна рада</t>
  </si>
  <si>
    <t>Управління культури та розвитку туризму виконавчих органів ДМР</t>
  </si>
  <si>
    <t>Бориславський ЗЗСО  I-III ступенів №1 Бориславської міської ради Дрогобицького району Львівської області</t>
  </si>
  <si>
    <t>Відділ освіти Трускавецької міської ради</t>
  </si>
  <si>
    <t>Відділ освіти, культури, молоді та спорту Буської міської ради</t>
  </si>
  <si>
    <t>КНП Буської міської ради "Буська центральна районна лікарня"</t>
  </si>
  <si>
    <t>ДП "Базис Сервіс"</t>
  </si>
  <si>
    <t>МКП "Золочівводоканал"</t>
  </si>
  <si>
    <t>Боринська селищна рада</t>
  </si>
  <si>
    <t>Відділ освіти, культури, туризму, молоді та спорту Боринської селищної ради</t>
  </si>
  <si>
    <t>КП МВУ ЖКГ м.Добромиль</t>
  </si>
  <si>
    <t>ТОВ "Ренток Груп"</t>
  </si>
  <si>
    <t>ТОВ "Неопалима Купина"</t>
  </si>
  <si>
    <t>Відділ освіти, молоді та спорту Новокалинівської міської ради</t>
  </si>
  <si>
    <t>Приватне підприємство "СЧН Житло-Буд"</t>
  </si>
  <si>
    <t>Ралівська сільська рада</t>
  </si>
  <si>
    <t>СКП "Об'єднане"</t>
  </si>
  <si>
    <t>Старосамбірська міська рада</t>
  </si>
  <si>
    <t>Турківська міська рада</t>
  </si>
  <si>
    <t>ТзОВ "Медхолдінг"</t>
  </si>
  <si>
    <t>Грабовецько-Дулібівська сільська рада</t>
  </si>
  <si>
    <t>Відділ освіти, культури, молоді та спорту Козівської сільської ради</t>
  </si>
  <si>
    <t>МКП "Миколаївводоканал"</t>
  </si>
  <si>
    <t>ТОВ "ТД "Альфатех"</t>
  </si>
  <si>
    <t>КП "Зелене місто"</t>
  </si>
  <si>
    <t>Дочірнє підприємство "Благоустрій" комунального підприємства "Розділжитлосервіс" Новороздільської міської ради</t>
  </si>
  <si>
    <t>ФОП "Говикович В.О."</t>
  </si>
  <si>
    <t>Сколівське КП ВКГ</t>
  </si>
  <si>
    <t>ТОВ "Сучасні вантажівки"
ТОВ "Ілта Львів"</t>
  </si>
  <si>
    <t>Славська селищна рада</t>
  </si>
  <si>
    <t>КП "Стрийський комбінат комунальних підприємств"</t>
  </si>
  <si>
    <t>КНП "Стрийська центральна районна лікарня"</t>
  </si>
  <si>
    <t>ТОВ "ВТП "Капітал-Буд"</t>
  </si>
  <si>
    <t>Тростянецька сільська рада</t>
  </si>
  <si>
    <t>КП ЖКГ м.Белза</t>
  </si>
  <si>
    <t>ТОВ "Торговий Дім Будшляхмаш"</t>
  </si>
  <si>
    <t>Великомостівська міська рада</t>
  </si>
  <si>
    <t>Сільськогосподарське приватне підприємство "Дорошів"</t>
  </si>
  <si>
    <t>КНП "Сокальська РЛ" Сокальської міської ради Львівської області</t>
  </si>
  <si>
    <t>Міське комунальне підприємство "Житловик"</t>
  </si>
  <si>
    <t>ТзОВ "Торговий Дім "Комунальна Техніка"</t>
  </si>
  <si>
    <t>Шегинівська сільська рада</t>
  </si>
  <si>
    <t>ТзОВ "Торговий Дім "Альфатекс"</t>
  </si>
  <si>
    <t>ІНФОРМАЦІЯ
щодо реалізації проєктів регіонального розвитку у Львівській області  
станом на 1 жовтня 2021 року</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</si>
</sst>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0"/>
    <numFmt numFmtId="165" formatCode="#,##0.0"/>
    <numFmt numFmtId="166" formatCode="0.000"/>
    <numFmt numFmtId="167" formatCode="0.0000"/>
    <numFmt numFmtId="168" formatCode="#,##0.000"/>
    <numFmt numFmtId="169" formatCode="#,##0.0000"/>
  </numFmts>
  <fonts count="29" x14ac:knownFonts="1">
    <font>
      <sz val="11"/>
      <color theme="1"/>
      <name val="Calibri"/>
      <family val="2"/>
      <charset val="204"/>
      <scheme val="minor"/>
    </font>
    <font>
      <sz val="11"/>
      <color theme="1"/>
      <name val="Times New Roman"/>
      <family val="1"/>
      <charset val="204"/>
    </font>
    <font>
      <b/>
      <sz val="11"/>
      <color theme="1"/>
      <name val="Times New Roman"/>
      <family val="1"/>
      <charset val="204"/>
    </font>
    <font>
      <b/>
      <sz val="14"/>
      <color theme="1"/>
      <name val="Times New Roman"/>
      <family val="1"/>
      <charset val="204"/>
    </font>
    <font>
      <b/>
      <sz val="10.5"/>
      <color theme="1"/>
      <name val="Times New Roman"/>
      <family val="1"/>
      <charset val="204"/>
    </font>
    <font>
      <sz val="12"/>
      <color theme="1"/>
      <name val="Times New Roman"/>
      <family val="1"/>
      <charset val="204"/>
    </font>
    <font>
      <b/>
      <sz val="12"/>
      <color theme="1"/>
      <name val="Times New Roman"/>
      <family val="1"/>
      <charset val="204"/>
    </font>
    <font>
      <sz val="14"/>
      <color theme="1"/>
      <name val="Times New Roman"/>
      <family val="1"/>
      <charset val="204"/>
    </font>
    <font>
      <sz val="12"/>
      <color theme="1"/>
      <name val="Calibri"/>
      <family val="2"/>
      <charset val="204"/>
      <scheme val="minor"/>
    </font>
    <font>
      <sz val="11"/>
      <color rgb="FF000000"/>
      <name val="Calibri"/>
      <family val="2"/>
      <charset val="204"/>
    </font>
    <font>
      <b/>
      <sz val="14"/>
      <color rgb="FF000000"/>
      <name val="Times New Roman"/>
      <family val="1"/>
      <charset val="204"/>
    </font>
    <font>
      <b/>
      <sz val="16"/>
      <color rgb="FF000000"/>
      <name val="Times New Roman"/>
      <family val="1"/>
      <charset val="204"/>
    </font>
    <font>
      <b/>
      <sz val="16"/>
      <name val="Times New Roman"/>
      <family val="1"/>
      <charset val="204"/>
    </font>
    <font>
      <sz val="14"/>
      <color rgb="FF000000"/>
      <name val="Times New Roman"/>
      <family val="1"/>
      <charset val="204"/>
    </font>
    <font>
      <sz val="16"/>
      <color rgb="FF000000"/>
      <name val="Times New Roman"/>
      <family val="1"/>
      <charset val="204"/>
    </font>
    <font>
      <sz val="14"/>
      <name val="Times New Roman"/>
      <family val="1"/>
      <charset val="204"/>
    </font>
    <font>
      <b/>
      <sz val="18"/>
      <color rgb="FF000000"/>
      <name val="Times New Roman"/>
      <family val="1"/>
      <charset val="204"/>
    </font>
    <font>
      <b/>
      <sz val="14"/>
      <name val="Times New Roman"/>
      <family val="1"/>
      <charset val="204"/>
    </font>
    <font>
      <b/>
      <sz val="16"/>
      <color theme="1"/>
      <name val="Times New Roman"/>
      <family val="1"/>
      <charset val="204"/>
    </font>
    <font>
      <b/>
      <sz val="11"/>
      <color rgb="FFFF0000"/>
      <name val="Times New Roman"/>
      <family val="1"/>
      <charset val="204"/>
    </font>
    <font>
      <b/>
      <sz val="11"/>
      <name val="Times New Roman"/>
      <family val="1"/>
      <charset val="204"/>
    </font>
    <font>
      <sz val="11"/>
      <color rgb="FF000000"/>
      <name val="Times New Roman"/>
      <family val="1"/>
      <charset val="204"/>
    </font>
    <font>
      <b/>
      <sz val="26"/>
      <color rgb="FF000000"/>
      <name val="Times New Roman"/>
      <family val="1"/>
      <charset val="204"/>
    </font>
    <font>
      <sz val="12"/>
      <color rgb="FF000000"/>
      <name val="Times New Roman"/>
      <family val="1"/>
      <charset val="204"/>
    </font>
    <font>
      <sz val="11"/>
      <name val="Times New Roman"/>
      <family val="1"/>
      <charset val="204"/>
    </font>
    <font>
      <sz val="10"/>
      <color rgb="FF000000"/>
      <name val="Arial"/>
      <family val="2"/>
      <charset val="204"/>
    </font>
    <font>
      <sz val="16"/>
      <name val="Times New Roman"/>
      <family val="1"/>
      <charset val="204"/>
    </font>
    <font>
      <sz val="16"/>
      <color theme="1"/>
      <name val="Times New Roman"/>
      <family val="1"/>
      <charset val="204"/>
    </font>
    <font>
      <sz val="16"/>
      <color indexed="8"/>
      <name val="Times New Roman"/>
      <family val="1"/>
      <charset val="204"/>
    </font>
  </fonts>
  <fills count="13">
    <fill>
      <patternFill patternType="none"/>
    </fill>
    <fill>
      <patternFill patternType="gray125"/>
    </fill>
    <fill>
      <patternFill patternType="solid">
        <fgColor theme="0"/>
        <bgColor indexed="64"/>
      </patternFill>
    </fill>
    <fill>
      <patternFill patternType="solid">
        <fgColor theme="0"/>
        <bgColor rgb="FFFFFF00"/>
      </patternFill>
    </fill>
    <fill>
      <patternFill patternType="solid">
        <fgColor theme="8" tint="0.79998168889431442"/>
        <bgColor indexed="64"/>
      </patternFill>
    </fill>
    <fill>
      <patternFill patternType="solid">
        <fgColor rgb="FFFFCCFF"/>
        <bgColor indexed="64"/>
      </patternFill>
    </fill>
    <fill>
      <patternFill patternType="solid">
        <fgColor rgb="FFFFCCFF"/>
        <bgColor rgb="FFFFFF00"/>
      </patternFill>
    </fill>
    <fill>
      <patternFill patternType="solid">
        <fgColor theme="9" tint="0.59999389629810485"/>
        <bgColor indexed="64"/>
      </patternFill>
    </fill>
    <fill>
      <patternFill patternType="solid">
        <fgColor theme="9" tint="0.59999389629810485"/>
        <bgColor rgb="FFFFFF00"/>
      </patternFill>
    </fill>
    <fill>
      <patternFill patternType="solid">
        <fgColor theme="7" tint="0.59999389629810485"/>
        <bgColor indexed="64"/>
      </patternFill>
    </fill>
    <fill>
      <patternFill patternType="solid">
        <fgColor theme="5" tint="0.79998168889431442"/>
        <bgColor indexed="64"/>
      </patternFill>
    </fill>
    <fill>
      <patternFill patternType="solid">
        <fgColor theme="5" tint="0.79998168889431442"/>
        <bgColor rgb="FFFFFF00"/>
      </patternFill>
    </fill>
    <fill>
      <patternFill patternType="solid">
        <fgColor theme="7" tint="0.59999389629810485"/>
        <bgColor rgb="FFFFFF00"/>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top/>
      <bottom style="thin">
        <color rgb="FF000000"/>
      </bottom>
      <diagonal/>
    </border>
    <border>
      <left style="thin">
        <color rgb="FF000000"/>
      </left>
      <right/>
      <top style="thin">
        <color rgb="FF000000"/>
      </top>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s>
  <cellStyleXfs count="13">
    <xf numFmtId="0" fontId="0"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5" fillId="0" borderId="0"/>
  </cellStyleXfs>
  <cellXfs count="212">
    <xf numFmtId="0" fontId="0" fillId="0" borderId="0" xfId="0"/>
    <xf numFmtId="0" fontId="0" fillId="0" borderId="0" xfId="0" applyFont="1" applyFill="1" applyProtection="1">
      <protection locked="0"/>
    </xf>
    <xf numFmtId="164" fontId="0" fillId="0" borderId="0" xfId="0" applyNumberFormat="1" applyFont="1" applyFill="1" applyProtection="1">
      <protection locked="0"/>
    </xf>
    <xf numFmtId="165" fontId="0" fillId="0" borderId="0" xfId="0" applyNumberFormat="1" applyFont="1" applyFill="1" applyProtection="1">
      <protection locked="0"/>
    </xf>
    <xf numFmtId="164" fontId="2" fillId="0" borderId="1" xfId="0" applyNumberFormat="1" applyFont="1" applyFill="1" applyBorder="1" applyAlignment="1" applyProtection="1">
      <alignment horizontal="center" vertical="top" wrapText="1"/>
      <protection locked="0"/>
    </xf>
    <xf numFmtId="164" fontId="1" fillId="0" borderId="1" xfId="0" applyNumberFormat="1" applyFont="1" applyFill="1" applyBorder="1" applyAlignment="1" applyProtection="1">
      <alignment horizontal="center" vertical="top" wrapText="1"/>
      <protection locked="0"/>
    </xf>
    <xf numFmtId="0" fontId="3" fillId="0" borderId="0" xfId="0" applyFont="1" applyFill="1" applyAlignment="1">
      <alignment horizontal="center"/>
    </xf>
    <xf numFmtId="0" fontId="1" fillId="0" borderId="1" xfId="0" applyFont="1" applyFill="1" applyBorder="1" applyAlignment="1" applyProtection="1">
      <alignment horizontal="left" vertical="top" wrapText="1"/>
      <protection locked="0"/>
    </xf>
    <xf numFmtId="0" fontId="5" fillId="0" borderId="0" xfId="0" applyFont="1" applyFill="1" applyProtection="1">
      <protection locked="0"/>
    </xf>
    <xf numFmtId="0" fontId="0" fillId="0" borderId="1" xfId="0" applyFont="1" applyFill="1" applyBorder="1" applyProtection="1">
      <protection locked="0"/>
    </xf>
    <xf numFmtId="49" fontId="3" fillId="0" borderId="0" xfId="0" applyNumberFormat="1" applyFont="1" applyFill="1" applyAlignment="1">
      <alignment horizontal="center"/>
    </xf>
    <xf numFmtId="0" fontId="5" fillId="2" borderId="0" xfId="0" applyFont="1" applyFill="1" applyProtection="1">
      <protection locked="0"/>
    </xf>
    <xf numFmtId="0" fontId="2" fillId="0" borderId="2" xfId="0" applyFont="1" applyFill="1" applyBorder="1" applyAlignment="1" applyProtection="1">
      <alignment horizontal="center" vertical="center" wrapText="1"/>
      <protection locked="0"/>
    </xf>
    <xf numFmtId="0" fontId="3" fillId="0" borderId="0" xfId="0" applyFont="1" applyFill="1" applyAlignment="1">
      <alignment horizontal="left"/>
    </xf>
    <xf numFmtId="0" fontId="4" fillId="0" borderId="2" xfId="0" applyFont="1" applyFill="1" applyBorder="1" applyAlignment="1" applyProtection="1">
      <alignment horizontal="center" vertical="center" textRotation="90" wrapText="1"/>
      <protection locked="0"/>
    </xf>
    <xf numFmtId="0" fontId="2" fillId="0" borderId="8" xfId="0" applyFont="1" applyFill="1" applyBorder="1" applyAlignment="1" applyProtection="1">
      <alignment horizontal="center" vertical="center" wrapText="1"/>
      <protection locked="0"/>
    </xf>
    <xf numFmtId="0" fontId="0" fillId="0" borderId="0" xfId="0" applyFont="1" applyFill="1" applyAlignment="1" applyProtection="1">
      <protection locked="0"/>
    </xf>
    <xf numFmtId="0" fontId="3" fillId="0" borderId="0" xfId="0" applyFont="1" applyFill="1" applyAlignment="1"/>
    <xf numFmtId="49" fontId="3" fillId="0" borderId="0" xfId="0" applyNumberFormat="1" applyFont="1" applyFill="1" applyAlignment="1"/>
    <xf numFmtId="164" fontId="1" fillId="0" borderId="1" xfId="0" applyNumberFormat="1" applyFont="1" applyFill="1" applyBorder="1" applyAlignment="1" applyProtection="1">
      <alignment vertical="top" wrapText="1"/>
      <protection locked="0"/>
    </xf>
    <xf numFmtId="0" fontId="2" fillId="0" borderId="0" xfId="0" applyFont="1" applyFill="1" applyBorder="1" applyAlignment="1" applyProtection="1">
      <alignment horizontal="right" vertical="center" wrapText="1"/>
      <protection locked="0"/>
    </xf>
    <xf numFmtId="0" fontId="2" fillId="0" borderId="1" xfId="0" applyFont="1" applyFill="1" applyBorder="1" applyAlignment="1" applyProtection="1">
      <alignment horizontal="center" vertical="center" wrapText="1"/>
      <protection locked="0"/>
    </xf>
    <xf numFmtId="0" fontId="2" fillId="0" borderId="1" xfId="0" applyFont="1" applyFill="1" applyBorder="1" applyAlignment="1" applyProtection="1">
      <alignment horizontal="center" vertical="center" wrapText="1"/>
      <protection locked="0"/>
    </xf>
    <xf numFmtId="166" fontId="0" fillId="0" borderId="0" xfId="0" applyNumberFormat="1" applyFont="1" applyFill="1" applyProtection="1">
      <protection locked="0"/>
    </xf>
    <xf numFmtId="167" fontId="0" fillId="0" borderId="0" xfId="0" applyNumberFormat="1" applyFont="1" applyFill="1" applyProtection="1">
      <protection locked="0"/>
    </xf>
    <xf numFmtId="164" fontId="2" fillId="0" borderId="1" xfId="0" applyNumberFormat="1" applyFont="1" applyFill="1" applyBorder="1" applyAlignment="1" applyProtection="1">
      <alignment horizontal="center" vertical="center" wrapText="1"/>
      <protection locked="0"/>
    </xf>
    <xf numFmtId="166" fontId="2" fillId="0" borderId="1" xfId="0" applyNumberFormat="1" applyFont="1" applyFill="1" applyBorder="1" applyAlignment="1" applyProtection="1">
      <alignment horizontal="center" vertical="center" wrapText="1"/>
      <protection locked="0"/>
    </xf>
    <xf numFmtId="0" fontId="0" fillId="0" borderId="0" xfId="0" applyFont="1" applyFill="1" applyBorder="1" applyAlignment="1" applyProtection="1">
      <protection locked="0"/>
    </xf>
    <xf numFmtId="0" fontId="0" fillId="0" borderId="0" xfId="0" applyFont="1" applyFill="1" applyBorder="1" applyProtection="1">
      <protection locked="0"/>
    </xf>
    <xf numFmtId="166" fontId="2" fillId="0" borderId="0" xfId="0" applyNumberFormat="1" applyFont="1" applyFill="1" applyBorder="1" applyAlignment="1" applyProtection="1">
      <alignment horizontal="center" vertical="center" wrapText="1"/>
      <protection locked="0"/>
    </xf>
    <xf numFmtId="0" fontId="8" fillId="0" borderId="0" xfId="0" applyFont="1" applyFill="1" applyProtection="1">
      <protection locked="0"/>
    </xf>
    <xf numFmtId="0" fontId="8" fillId="0" borderId="0" xfId="0" applyFont="1" applyFill="1" applyAlignment="1" applyProtection="1">
      <protection locked="0"/>
    </xf>
    <xf numFmtId="0" fontId="5" fillId="0" borderId="0" xfId="0" applyFont="1" applyFill="1" applyAlignment="1" applyProtection="1">
      <protection locked="0"/>
    </xf>
    <xf numFmtId="0" fontId="13" fillId="2" borderId="9" xfId="1" applyFont="1" applyFill="1" applyBorder="1" applyAlignment="1">
      <alignment horizontal="center" vertical="center" wrapText="1"/>
    </xf>
    <xf numFmtId="166" fontId="11" fillId="3" borderId="9" xfId="0" applyNumberFormat="1" applyFont="1" applyFill="1" applyBorder="1" applyAlignment="1">
      <alignment horizontal="center" vertical="center" wrapText="1"/>
    </xf>
    <xf numFmtId="0" fontId="11" fillId="2" borderId="9" xfId="0" applyFont="1" applyFill="1" applyBorder="1" applyAlignment="1">
      <alignment horizontal="left" vertical="center" wrapText="1"/>
    </xf>
    <xf numFmtId="0" fontId="13" fillId="2" borderId="9" xfId="0" applyFont="1" applyFill="1" applyBorder="1" applyAlignment="1">
      <alignment horizontal="center" vertical="center" wrapText="1"/>
    </xf>
    <xf numFmtId="0" fontId="12" fillId="2" borderId="9" xfId="0" applyFont="1" applyFill="1" applyBorder="1" applyAlignment="1">
      <alignment horizontal="left" vertical="center" wrapText="1"/>
    </xf>
    <xf numFmtId="0" fontId="15" fillId="2" borderId="9" xfId="0" applyFont="1" applyFill="1" applyBorder="1" applyAlignment="1">
      <alignment horizontal="center" vertical="center" wrapText="1"/>
    </xf>
    <xf numFmtId="166" fontId="12" fillId="3" borderId="9" xfId="0" applyNumberFormat="1" applyFont="1" applyFill="1" applyBorder="1" applyAlignment="1">
      <alignment horizontal="center" vertical="center" wrapText="1"/>
    </xf>
    <xf numFmtId="0" fontId="18" fillId="2" borderId="9" xfId="0" applyFont="1" applyFill="1" applyBorder="1" applyAlignment="1">
      <alignment horizontal="left" vertical="center" wrapText="1"/>
    </xf>
    <xf numFmtId="0" fontId="7" fillId="2" borderId="9" xfId="0" applyFont="1" applyFill="1" applyBorder="1" applyAlignment="1">
      <alignment horizontal="center" vertical="center" wrapText="1"/>
    </xf>
    <xf numFmtId="166" fontId="18" fillId="3" borderId="9" xfId="0" applyNumberFormat="1" applyFont="1" applyFill="1" applyBorder="1" applyAlignment="1">
      <alignment horizontal="center" vertical="center" wrapText="1"/>
    </xf>
    <xf numFmtId="166" fontId="2" fillId="0" borderId="1" xfId="0" applyNumberFormat="1" applyFont="1" applyFill="1" applyBorder="1" applyAlignment="1" applyProtection="1">
      <alignment horizontal="center" vertical="top" wrapText="1"/>
      <protection locked="0"/>
    </xf>
    <xf numFmtId="0" fontId="2" fillId="0" borderId="1" xfId="0" applyFont="1" applyFill="1" applyBorder="1" applyAlignment="1" applyProtection="1">
      <alignment horizontal="center" vertical="center" wrapText="1"/>
      <protection locked="0"/>
    </xf>
    <xf numFmtId="0" fontId="2" fillId="0" borderId="4" xfId="0" applyFont="1" applyFill="1" applyBorder="1" applyAlignment="1" applyProtection="1">
      <alignment horizontal="center" vertical="center" wrapText="1"/>
      <protection locked="0"/>
    </xf>
    <xf numFmtId="0" fontId="2" fillId="0" borderId="3" xfId="0" applyFont="1" applyFill="1" applyBorder="1" applyAlignment="1" applyProtection="1">
      <alignment horizontal="center" vertical="center" wrapText="1"/>
      <protection locked="0"/>
    </xf>
    <xf numFmtId="0" fontId="4" fillId="0" borderId="3" xfId="0" applyFont="1" applyFill="1" applyBorder="1" applyAlignment="1" applyProtection="1">
      <alignment horizontal="center" vertical="center" textRotation="90" wrapText="1"/>
      <protection locked="0"/>
    </xf>
    <xf numFmtId="0" fontId="6" fillId="0" borderId="1" xfId="0" applyFont="1" applyFill="1" applyBorder="1" applyAlignment="1" applyProtection="1">
      <alignment horizontal="center" vertical="center" wrapText="1"/>
      <protection locked="0"/>
    </xf>
    <xf numFmtId="0" fontId="1" fillId="0" borderId="7" xfId="0" applyFont="1" applyFill="1" applyBorder="1" applyAlignment="1" applyProtection="1">
      <alignment horizontal="left" vertical="top" wrapText="1"/>
      <protection locked="0"/>
    </xf>
    <xf numFmtId="0" fontId="4" fillId="0" borderId="4" xfId="0" applyFont="1" applyFill="1" applyBorder="1" applyAlignment="1" applyProtection="1">
      <alignment horizontal="center" vertical="center" wrapText="1"/>
      <protection locked="0"/>
    </xf>
    <xf numFmtId="0" fontId="4" fillId="0" borderId="3" xfId="0" applyFont="1" applyFill="1" applyBorder="1" applyAlignment="1" applyProtection="1">
      <alignment horizontal="center" vertical="center" wrapText="1"/>
      <protection locked="0"/>
    </xf>
    <xf numFmtId="166" fontId="20" fillId="0" borderId="1" xfId="0" applyNumberFormat="1" applyFont="1" applyFill="1" applyBorder="1" applyAlignment="1" applyProtection="1">
      <alignment horizontal="center" vertical="center" wrapText="1"/>
      <protection locked="0"/>
    </xf>
    <xf numFmtId="0" fontId="20" fillId="0" borderId="1" xfId="0" applyFont="1" applyFill="1" applyBorder="1" applyAlignment="1" applyProtection="1">
      <alignment horizontal="center" vertical="center" wrapText="1"/>
      <protection locked="0"/>
    </xf>
    <xf numFmtId="164" fontId="20" fillId="0" borderId="1" xfId="0" applyNumberFormat="1" applyFont="1" applyFill="1" applyBorder="1" applyAlignment="1" applyProtection="1">
      <alignment horizontal="center" vertical="center" wrapText="1"/>
      <protection locked="0"/>
    </xf>
    <xf numFmtId="0" fontId="21" fillId="0" borderId="0" xfId="0" applyFont="1"/>
    <xf numFmtId="0" fontId="10" fillId="0" borderId="0" xfId="0" applyFont="1" applyAlignment="1">
      <alignment horizontal="center" vertical="center" wrapText="1"/>
    </xf>
    <xf numFmtId="0" fontId="11" fillId="0" borderId="0" xfId="0" applyFont="1" applyAlignment="1">
      <alignment horizontal="left" vertical="center" wrapText="1"/>
    </xf>
    <xf numFmtId="0" fontId="11" fillId="0" borderId="0" xfId="0" applyFont="1" applyAlignment="1">
      <alignment horizontal="center" vertical="center" wrapText="1"/>
    </xf>
    <xf numFmtId="0" fontId="21" fillId="4" borderId="0" xfId="0" applyFont="1" applyFill="1"/>
    <xf numFmtId="0" fontId="13" fillId="5" borderId="0" xfId="0" applyFont="1" applyFill="1"/>
    <xf numFmtId="0" fontId="10" fillId="7" borderId="16" xfId="0" applyFont="1" applyFill="1" applyBorder="1" applyAlignment="1">
      <alignment horizontal="center" vertical="center" wrapText="1"/>
    </xf>
    <xf numFmtId="0" fontId="10" fillId="7" borderId="9" xfId="0" applyFont="1" applyFill="1" applyBorder="1" applyAlignment="1">
      <alignment horizontal="center" vertical="center" wrapText="1"/>
    </xf>
    <xf numFmtId="0" fontId="16" fillId="7" borderId="9" xfId="0" applyFont="1" applyFill="1" applyBorder="1" applyAlignment="1">
      <alignment horizontal="left" vertical="center" wrapText="1"/>
    </xf>
    <xf numFmtId="166" fontId="11" fillId="8" borderId="9" xfId="0" applyNumberFormat="1" applyFont="1" applyFill="1" applyBorder="1" applyAlignment="1">
      <alignment horizontal="center" vertical="center" wrapText="1"/>
    </xf>
    <xf numFmtId="0" fontId="13" fillId="7" borderId="0" xfId="0" applyFont="1" applyFill="1"/>
    <xf numFmtId="0" fontId="10" fillId="9" borderId="16" xfId="0" applyFont="1" applyFill="1" applyBorder="1" applyAlignment="1">
      <alignment horizontal="center" vertical="center" wrapText="1"/>
    </xf>
    <xf numFmtId="0" fontId="10" fillId="9" borderId="9" xfId="0" applyFont="1" applyFill="1" applyBorder="1" applyAlignment="1">
      <alignment horizontal="center" vertical="center" wrapText="1"/>
    </xf>
    <xf numFmtId="0" fontId="10" fillId="9" borderId="9" xfId="0" applyFont="1" applyFill="1" applyBorder="1" applyAlignment="1">
      <alignment horizontal="left" vertical="center" wrapText="1"/>
    </xf>
    <xf numFmtId="0" fontId="16" fillId="9" borderId="0" xfId="0" applyFont="1" applyFill="1"/>
    <xf numFmtId="0" fontId="13" fillId="7" borderId="16" xfId="0" applyFont="1" applyFill="1" applyBorder="1" applyAlignment="1">
      <alignment horizontal="center" vertical="center"/>
    </xf>
    <xf numFmtId="0" fontId="11" fillId="7" borderId="9" xfId="0" applyFont="1" applyFill="1" applyBorder="1" applyAlignment="1">
      <alignment horizontal="left" vertical="center" wrapText="1"/>
    </xf>
    <xf numFmtId="0" fontId="13" fillId="7" borderId="9" xfId="0" applyFont="1" applyFill="1" applyBorder="1" applyAlignment="1">
      <alignment horizontal="center" vertical="center" wrapText="1"/>
    </xf>
    <xf numFmtId="0" fontId="21" fillId="7" borderId="0" xfId="0" applyFont="1" applyFill="1"/>
    <xf numFmtId="166" fontId="11" fillId="8" borderId="10" xfId="0" applyNumberFormat="1" applyFont="1" applyFill="1" applyBorder="1" applyAlignment="1">
      <alignment horizontal="center" vertical="center" wrapText="1"/>
    </xf>
    <xf numFmtId="0" fontId="10" fillId="7" borderId="16" xfId="0" applyFont="1" applyFill="1" applyBorder="1" applyAlignment="1">
      <alignment horizontal="center" vertical="center"/>
    </xf>
    <xf numFmtId="0" fontId="13" fillId="7" borderId="11" xfId="0" applyFont="1" applyFill="1" applyBorder="1" applyAlignment="1">
      <alignment horizontal="center" vertical="center" wrapText="1"/>
    </xf>
    <xf numFmtId="166" fontId="11" fillId="7" borderId="9" xfId="0" applyNumberFormat="1" applyFont="1" applyFill="1" applyBorder="1" applyAlignment="1">
      <alignment horizontal="center" vertical="center" wrapText="1"/>
    </xf>
    <xf numFmtId="0" fontId="11" fillId="7" borderId="0" xfId="0" applyFont="1" applyFill="1"/>
    <xf numFmtId="166" fontId="11" fillId="7" borderId="10" xfId="0" applyNumberFormat="1" applyFont="1" applyFill="1" applyBorder="1" applyAlignment="1">
      <alignment horizontal="center" vertical="center" wrapText="1"/>
    </xf>
    <xf numFmtId="0" fontId="10" fillId="7" borderId="10" xfId="0" applyFont="1" applyFill="1" applyBorder="1" applyAlignment="1">
      <alignment horizontal="center" vertical="center" wrapText="1"/>
    </xf>
    <xf numFmtId="166" fontId="11" fillId="7" borderId="11" xfId="0" applyNumberFormat="1" applyFont="1" applyFill="1" applyBorder="1" applyAlignment="1">
      <alignment horizontal="center" vertical="center" wrapText="1"/>
    </xf>
    <xf numFmtId="0" fontId="11" fillId="7" borderId="10" xfId="0" applyFont="1" applyFill="1" applyBorder="1" applyAlignment="1">
      <alignment horizontal="left" vertical="center" wrapText="1"/>
    </xf>
    <xf numFmtId="0" fontId="10" fillId="7" borderId="11" xfId="0" applyFont="1" applyFill="1" applyBorder="1" applyAlignment="1">
      <alignment horizontal="center" vertical="center" wrapText="1"/>
    </xf>
    <xf numFmtId="0" fontId="13" fillId="0" borderId="0" xfId="0" applyFont="1"/>
    <xf numFmtId="0" fontId="11" fillId="0" borderId="0" xfId="0" applyFont="1" applyAlignment="1">
      <alignment horizontal="left"/>
    </xf>
    <xf numFmtId="0" fontId="11" fillId="0" borderId="0" xfId="0" applyFont="1"/>
    <xf numFmtId="166" fontId="11" fillId="0" borderId="0" xfId="0" applyNumberFormat="1" applyFont="1"/>
    <xf numFmtId="0" fontId="10" fillId="2" borderId="16" xfId="0" applyFont="1" applyFill="1" applyBorder="1" applyAlignment="1">
      <alignment horizontal="center" vertical="center"/>
    </xf>
    <xf numFmtId="166" fontId="11" fillId="3" borderId="12" xfId="0" applyNumberFormat="1" applyFont="1" applyFill="1" applyBorder="1" applyAlignment="1">
      <alignment horizontal="center" vertical="center" wrapText="1"/>
    </xf>
    <xf numFmtId="166" fontId="11" fillId="3" borderId="1" xfId="0" applyNumberFormat="1" applyFont="1" applyFill="1" applyBorder="1" applyAlignment="1">
      <alignment horizontal="center" vertical="center" wrapText="1"/>
    </xf>
    <xf numFmtId="0" fontId="21" fillId="2" borderId="0" xfId="0" applyFont="1" applyFill="1"/>
    <xf numFmtId="0" fontId="11" fillId="2" borderId="1" xfId="0" applyFont="1" applyFill="1" applyBorder="1" applyAlignment="1">
      <alignment horizontal="left" vertical="center" wrapText="1"/>
    </xf>
    <xf numFmtId="166" fontId="11" fillId="3" borderId="13" xfId="0" applyNumberFormat="1" applyFont="1" applyFill="1" applyBorder="1" applyAlignment="1">
      <alignment horizontal="center" vertical="center" wrapText="1"/>
    </xf>
    <xf numFmtId="166" fontId="11" fillId="3" borderId="7" xfId="0" applyNumberFormat="1" applyFont="1" applyFill="1" applyBorder="1" applyAlignment="1">
      <alignment horizontal="center" vertical="center" wrapText="1"/>
    </xf>
    <xf numFmtId="166" fontId="11" fillId="6" borderId="10" xfId="0" applyNumberFormat="1" applyFont="1" applyFill="1" applyBorder="1" applyAlignment="1">
      <alignment horizontal="center" vertical="center" wrapText="1"/>
    </xf>
    <xf numFmtId="0" fontId="23" fillId="2" borderId="0" xfId="0" applyFont="1" applyFill="1"/>
    <xf numFmtId="0" fontId="24" fillId="2" borderId="0" xfId="0" applyFont="1" applyFill="1"/>
    <xf numFmtId="0" fontId="3" fillId="2" borderId="16" xfId="0" applyFont="1" applyFill="1" applyBorder="1" applyAlignment="1">
      <alignment horizontal="center" vertical="center"/>
    </xf>
    <xf numFmtId="0" fontId="14" fillId="2" borderId="9" xfId="0" applyFont="1" applyFill="1" applyBorder="1" applyAlignment="1">
      <alignment horizontal="center" vertical="center" wrapText="1"/>
    </xf>
    <xf numFmtId="0" fontId="26" fillId="2" borderId="9" xfId="0" applyFont="1" applyFill="1" applyBorder="1" applyAlignment="1">
      <alignment horizontal="center" vertical="center" wrapText="1"/>
    </xf>
    <xf numFmtId="0" fontId="11" fillId="9" borderId="9" xfId="0" applyFont="1" applyFill="1" applyBorder="1" applyAlignment="1">
      <alignment horizontal="center" vertical="center" wrapText="1"/>
    </xf>
    <xf numFmtId="0" fontId="14" fillId="0" borderId="0" xfId="0" applyFont="1"/>
    <xf numFmtId="0" fontId="11" fillId="4" borderId="1" xfId="0" applyFont="1" applyFill="1" applyBorder="1" applyAlignment="1">
      <alignment horizontal="center" vertical="center" wrapText="1"/>
    </xf>
    <xf numFmtId="0" fontId="21" fillId="4" borderId="0" xfId="0" applyFont="1" applyFill="1" applyAlignment="1"/>
    <xf numFmtId="0" fontId="10" fillId="5" borderId="15" xfId="0" applyFont="1" applyFill="1" applyBorder="1" applyAlignment="1">
      <alignment horizontal="center" vertical="center" wrapText="1"/>
    </xf>
    <xf numFmtId="0" fontId="11" fillId="5" borderId="10" xfId="0" applyFont="1" applyFill="1" applyBorder="1" applyAlignment="1">
      <alignment horizontal="left" vertical="center" wrapText="1"/>
    </xf>
    <xf numFmtId="0" fontId="10" fillId="5" borderId="10" xfId="0" applyFont="1" applyFill="1" applyBorder="1" applyAlignment="1">
      <alignment horizontal="center" vertical="center" wrapText="1"/>
    </xf>
    <xf numFmtId="0" fontId="11" fillId="9" borderId="16" xfId="0" applyFont="1" applyFill="1" applyBorder="1" applyAlignment="1">
      <alignment horizontal="center" vertical="center" wrapText="1"/>
    </xf>
    <xf numFmtId="0" fontId="11" fillId="9" borderId="9" xfId="0" applyFont="1" applyFill="1" applyBorder="1" applyAlignment="1">
      <alignment horizontal="left" vertical="center" wrapText="1"/>
    </xf>
    <xf numFmtId="0" fontId="11" fillId="9" borderId="10" xfId="0" applyFont="1" applyFill="1" applyBorder="1" applyAlignment="1">
      <alignment horizontal="center" vertical="center" wrapText="1"/>
    </xf>
    <xf numFmtId="0" fontId="11" fillId="9" borderId="0" xfId="0" applyFont="1" applyFill="1"/>
    <xf numFmtId="3" fontId="14" fillId="2" borderId="9" xfId="0" applyNumberFormat="1" applyFont="1" applyFill="1" applyBorder="1" applyAlignment="1">
      <alignment horizontal="center" vertical="center" wrapText="1"/>
    </xf>
    <xf numFmtId="166" fontId="11" fillId="3" borderId="11" xfId="0" applyNumberFormat="1" applyFont="1" applyFill="1" applyBorder="1" applyAlignment="1">
      <alignment horizontal="center" vertical="center" wrapText="1"/>
    </xf>
    <xf numFmtId="0" fontId="21" fillId="2" borderId="1" xfId="0" applyFont="1" applyFill="1" applyBorder="1"/>
    <xf numFmtId="0" fontId="17" fillId="2" borderId="16" xfId="0" applyFont="1" applyFill="1" applyBorder="1" applyAlignment="1">
      <alignment horizontal="center" vertical="center"/>
    </xf>
    <xf numFmtId="166" fontId="12" fillId="3" borderId="1" xfId="0" applyNumberFormat="1" applyFont="1" applyFill="1" applyBorder="1" applyAlignment="1">
      <alignment horizontal="center" vertical="center" wrapText="1"/>
    </xf>
    <xf numFmtId="0" fontId="24" fillId="2" borderId="1" xfId="0" applyFont="1" applyFill="1" applyBorder="1"/>
    <xf numFmtId="0" fontId="13" fillId="2" borderId="11" xfId="0" applyFont="1" applyFill="1" applyBorder="1" applyAlignment="1">
      <alignment horizontal="center" vertical="center" wrapText="1"/>
    </xf>
    <xf numFmtId="0" fontId="14" fillId="2" borderId="11" xfId="0" applyFont="1" applyFill="1" applyBorder="1" applyAlignment="1">
      <alignment horizontal="center" vertical="center" wrapText="1"/>
    </xf>
    <xf numFmtId="0" fontId="14" fillId="2" borderId="12" xfId="0" applyFont="1" applyFill="1" applyBorder="1" applyAlignment="1">
      <alignment horizontal="center" vertical="center" wrapText="1"/>
    </xf>
    <xf numFmtId="166" fontId="18" fillId="3" borderId="11" xfId="0" applyNumberFormat="1" applyFont="1" applyFill="1" applyBorder="1" applyAlignment="1">
      <alignment horizontal="center" vertical="center" wrapText="1"/>
    </xf>
    <xf numFmtId="166" fontId="18" fillId="3" borderId="1" xfId="0" applyNumberFormat="1" applyFont="1" applyFill="1" applyBorder="1" applyAlignment="1">
      <alignment horizontal="center" vertical="center" wrapText="1"/>
    </xf>
    <xf numFmtId="166" fontId="18" fillId="3" borderId="10" xfId="0" applyNumberFormat="1" applyFont="1" applyFill="1" applyBorder="1" applyAlignment="1">
      <alignment horizontal="center" vertical="center" wrapText="1"/>
    </xf>
    <xf numFmtId="166" fontId="11" fillId="3" borderId="10" xfId="0" applyNumberFormat="1" applyFont="1" applyFill="1" applyBorder="1" applyAlignment="1">
      <alignment horizontal="center" vertical="center" wrapText="1"/>
    </xf>
    <xf numFmtId="0" fontId="14" fillId="2" borderId="1" xfId="0" applyFont="1" applyFill="1" applyBorder="1" applyAlignment="1">
      <alignment horizontal="center" vertical="center" wrapText="1"/>
    </xf>
    <xf numFmtId="0" fontId="14" fillId="2" borderId="1" xfId="0" applyFont="1" applyFill="1" applyBorder="1"/>
    <xf numFmtId="166" fontId="11" fillId="9" borderId="9" xfId="0" applyNumberFormat="1" applyFont="1" applyFill="1" applyBorder="1" applyAlignment="1">
      <alignment horizontal="center" vertical="center" wrapText="1"/>
    </xf>
    <xf numFmtId="0" fontId="27" fillId="2" borderId="9" xfId="0" applyFont="1" applyFill="1" applyBorder="1" applyAlignment="1">
      <alignment horizontal="center" vertical="center" wrapText="1"/>
    </xf>
    <xf numFmtId="0" fontId="1" fillId="2" borderId="0" xfId="0" applyFont="1" applyFill="1"/>
    <xf numFmtId="0" fontId="14" fillId="2" borderId="10" xfId="0" applyFont="1" applyFill="1" applyBorder="1" applyAlignment="1">
      <alignment horizontal="center" vertical="center" wrapText="1"/>
    </xf>
    <xf numFmtId="0" fontId="14" fillId="2" borderId="9" xfId="1" applyFont="1" applyFill="1" applyBorder="1" applyAlignment="1">
      <alignment horizontal="center" vertical="center" wrapText="1"/>
    </xf>
    <xf numFmtId="166" fontId="11" fillId="3" borderId="16" xfId="0" applyNumberFormat="1" applyFont="1" applyFill="1" applyBorder="1" applyAlignment="1">
      <alignment horizontal="center" vertical="center" wrapText="1"/>
    </xf>
    <xf numFmtId="0" fontId="21" fillId="2" borderId="7" xfId="0" applyFont="1" applyFill="1" applyBorder="1"/>
    <xf numFmtId="166" fontId="11" fillId="3" borderId="14" xfId="0" applyNumberFormat="1" applyFont="1" applyFill="1" applyBorder="1" applyAlignment="1">
      <alignment horizontal="center" vertical="center" wrapText="1"/>
    </xf>
    <xf numFmtId="0" fontId="11" fillId="7" borderId="12" xfId="0" applyFont="1" applyFill="1" applyBorder="1" applyAlignment="1">
      <alignment horizontal="left" vertical="center" wrapText="1"/>
    </xf>
    <xf numFmtId="166" fontId="11" fillId="7" borderId="16" xfId="0" applyNumberFormat="1" applyFont="1" applyFill="1" applyBorder="1" applyAlignment="1">
      <alignment horizontal="center" vertical="center" wrapText="1"/>
    </xf>
    <xf numFmtId="0" fontId="10" fillId="7" borderId="1" xfId="0" applyFont="1" applyFill="1" applyBorder="1" applyAlignment="1">
      <alignment horizontal="center" vertical="center" wrapText="1"/>
    </xf>
    <xf numFmtId="0" fontId="13" fillId="2" borderId="10" xfId="0" applyFont="1" applyFill="1" applyBorder="1" applyAlignment="1">
      <alignment horizontal="center" vertical="center" wrapText="1"/>
    </xf>
    <xf numFmtId="4" fontId="14" fillId="2" borderId="9" xfId="0" applyNumberFormat="1" applyFont="1" applyFill="1" applyBorder="1" applyAlignment="1">
      <alignment horizontal="center" vertical="center" wrapText="1"/>
    </xf>
    <xf numFmtId="0" fontId="11" fillId="2" borderId="11" xfId="0" applyFont="1" applyFill="1" applyBorder="1" applyAlignment="1">
      <alignment horizontal="left" vertical="center" wrapText="1"/>
    </xf>
    <xf numFmtId="0" fontId="10" fillId="2" borderId="17" xfId="0" applyFont="1" applyFill="1" applyBorder="1" applyAlignment="1">
      <alignment horizontal="center" vertical="center"/>
    </xf>
    <xf numFmtId="0" fontId="13" fillId="2" borderId="1" xfId="0" applyFont="1" applyFill="1" applyBorder="1" applyAlignment="1">
      <alignment horizontal="center" vertical="center" wrapText="1"/>
    </xf>
    <xf numFmtId="0" fontId="14" fillId="2" borderId="1" xfId="1" applyFont="1" applyFill="1" applyBorder="1" applyAlignment="1">
      <alignment horizontal="center" vertical="center" wrapText="1"/>
    </xf>
    <xf numFmtId="0" fontId="14" fillId="2" borderId="12" xfId="1" applyFont="1" applyFill="1" applyBorder="1" applyAlignment="1">
      <alignment horizontal="center" vertical="center" wrapText="1"/>
    </xf>
    <xf numFmtId="0" fontId="11" fillId="2" borderId="12" xfId="0" applyFont="1" applyFill="1" applyBorder="1" applyAlignment="1">
      <alignment horizontal="left" vertical="center" wrapText="1"/>
    </xf>
    <xf numFmtId="0" fontId="28" fillId="2" borderId="1" xfId="0" applyFont="1" applyFill="1" applyBorder="1" applyAlignment="1">
      <alignment horizontal="center" vertical="center" wrapText="1"/>
    </xf>
    <xf numFmtId="0" fontId="13" fillId="2" borderId="12" xfId="0" applyFont="1" applyFill="1" applyBorder="1" applyAlignment="1">
      <alignment horizontal="center" vertical="center" wrapText="1"/>
    </xf>
    <xf numFmtId="0" fontId="15" fillId="2" borderId="1" xfId="0" applyFont="1" applyFill="1" applyBorder="1" applyAlignment="1">
      <alignment horizontal="center" vertical="center" wrapText="1"/>
    </xf>
    <xf numFmtId="0" fontId="7" fillId="2" borderId="9" xfId="12" applyFont="1" applyFill="1" applyBorder="1" applyAlignment="1">
      <alignment horizontal="center" vertical="center" wrapText="1"/>
    </xf>
    <xf numFmtId="0" fontId="11" fillId="2" borderId="1" xfId="0" applyFont="1" applyFill="1" applyBorder="1" applyAlignment="1">
      <alignment horizontal="center" vertical="center"/>
    </xf>
    <xf numFmtId="0" fontId="11" fillId="2" borderId="1" xfId="0" applyFont="1" applyFill="1" applyBorder="1" applyAlignment="1">
      <alignment horizontal="center"/>
    </xf>
    <xf numFmtId="0" fontId="20" fillId="0" borderId="3" xfId="0" applyFont="1" applyFill="1" applyBorder="1" applyAlignment="1" applyProtection="1">
      <alignment horizontal="center" vertical="center" wrapText="1"/>
      <protection locked="0"/>
    </xf>
    <xf numFmtId="164" fontId="20" fillId="2" borderId="1" xfId="0" applyNumberFormat="1" applyFont="1" applyFill="1" applyBorder="1" applyAlignment="1" applyProtection="1">
      <alignment horizontal="center" vertical="center" wrapText="1"/>
      <protection locked="0"/>
    </xf>
    <xf numFmtId="0" fontId="2" fillId="0" borderId="1" xfId="0" applyFont="1" applyFill="1" applyBorder="1" applyAlignment="1" applyProtection="1">
      <alignment vertical="center" wrapText="1"/>
      <protection locked="0"/>
    </xf>
    <xf numFmtId="0" fontId="11" fillId="2" borderId="9" xfId="0" applyFont="1" applyFill="1" applyBorder="1" applyAlignment="1">
      <alignment horizontal="center" vertical="center" wrapText="1"/>
    </xf>
    <xf numFmtId="0" fontId="14" fillId="2" borderId="1" xfId="0" applyFont="1" applyFill="1" applyBorder="1" applyAlignment="1">
      <alignment horizontal="center" vertical="center"/>
    </xf>
    <xf numFmtId="0" fontId="14" fillId="2" borderId="1" xfId="0" applyFont="1" applyFill="1" applyBorder="1" applyAlignment="1">
      <alignment vertical="center" wrapText="1"/>
    </xf>
    <xf numFmtId="168" fontId="14" fillId="2" borderId="1" xfId="0" applyNumberFormat="1" applyFont="1" applyFill="1" applyBorder="1" applyAlignment="1">
      <alignment horizontal="center" vertical="center"/>
    </xf>
    <xf numFmtId="168" fontId="14" fillId="2" borderId="1" xfId="0" applyNumberFormat="1" applyFont="1" applyFill="1" applyBorder="1"/>
    <xf numFmtId="0" fontId="27" fillId="2" borderId="1" xfId="0" applyFont="1" applyFill="1" applyBorder="1" applyAlignment="1">
      <alignment horizontal="left" vertical="center" wrapText="1"/>
    </xf>
    <xf numFmtId="169" fontId="27" fillId="2" borderId="1" xfId="0" applyNumberFormat="1" applyFont="1" applyFill="1" applyBorder="1" applyAlignment="1">
      <alignment horizontal="center" vertical="center"/>
    </xf>
    <xf numFmtId="168" fontId="27" fillId="2" borderId="1" xfId="0" applyNumberFormat="1" applyFont="1" applyFill="1" applyBorder="1" applyAlignment="1">
      <alignment horizontal="center" vertical="center"/>
    </xf>
    <xf numFmtId="0" fontId="14" fillId="2" borderId="1" xfId="0" applyFont="1" applyFill="1" applyBorder="1" applyAlignment="1">
      <alignment horizontal="left" vertical="center" wrapText="1"/>
    </xf>
    <xf numFmtId="0" fontId="14" fillId="10" borderId="1" xfId="0" applyFont="1" applyFill="1" applyBorder="1"/>
    <xf numFmtId="0" fontId="11" fillId="10" borderId="1" xfId="0" applyFont="1" applyFill="1" applyBorder="1"/>
    <xf numFmtId="168" fontId="11" fillId="10" borderId="1" xfId="0" applyNumberFormat="1" applyFont="1" applyFill="1" applyBorder="1" applyAlignment="1">
      <alignment horizontal="center" vertical="center"/>
    </xf>
    <xf numFmtId="166" fontId="11" fillId="11" borderId="9" xfId="0" applyNumberFormat="1" applyFont="1" applyFill="1" applyBorder="1" applyAlignment="1">
      <alignment horizontal="center" vertical="center" wrapText="1"/>
    </xf>
    <xf numFmtId="0" fontId="14" fillId="10" borderId="9" xfId="0" applyFont="1" applyFill="1" applyBorder="1" applyAlignment="1">
      <alignment horizontal="center" vertical="center" wrapText="1"/>
    </xf>
    <xf numFmtId="0" fontId="14" fillId="10" borderId="1" xfId="0" applyFont="1" applyFill="1" applyBorder="1" applyAlignment="1">
      <alignment horizontal="center" vertical="center"/>
    </xf>
    <xf numFmtId="0" fontId="11" fillId="10" borderId="1" xfId="0" applyFont="1" applyFill="1" applyBorder="1" applyAlignment="1">
      <alignment vertical="center"/>
    </xf>
    <xf numFmtId="168" fontId="11" fillId="10" borderId="1" xfId="0" applyNumberFormat="1" applyFont="1" applyFill="1" applyBorder="1" applyAlignment="1">
      <alignment horizontal="center"/>
    </xf>
    <xf numFmtId="0" fontId="14" fillId="10" borderId="1" xfId="0" applyFont="1" applyFill="1" applyBorder="1" applyAlignment="1">
      <alignment horizontal="center" vertical="center" wrapText="1"/>
    </xf>
    <xf numFmtId="0" fontId="14" fillId="9" borderId="1" xfId="0" applyFont="1" applyFill="1" applyBorder="1" applyAlignment="1">
      <alignment horizontal="center" vertical="center"/>
    </xf>
    <xf numFmtId="0" fontId="11" fillId="9" borderId="1" xfId="0" applyFont="1" applyFill="1" applyBorder="1" applyAlignment="1">
      <alignment horizontal="center" vertical="center"/>
    </xf>
    <xf numFmtId="168" fontId="11" fillId="9" borderId="1" xfId="0" applyNumberFormat="1" applyFont="1" applyFill="1" applyBorder="1" applyAlignment="1">
      <alignment horizontal="center" vertical="center"/>
    </xf>
    <xf numFmtId="166" fontId="11" fillId="12" borderId="9" xfId="0" applyNumberFormat="1" applyFont="1" applyFill="1" applyBorder="1" applyAlignment="1">
      <alignment horizontal="center" vertical="center" wrapText="1"/>
    </xf>
    <xf numFmtId="0" fontId="11" fillId="9" borderId="1" xfId="0" applyFont="1" applyFill="1" applyBorder="1" applyAlignment="1">
      <alignment vertical="center"/>
    </xf>
    <xf numFmtId="0" fontId="14" fillId="9" borderId="1" xfId="0" applyFont="1" applyFill="1" applyBorder="1"/>
    <xf numFmtId="0" fontId="14" fillId="9" borderId="9" xfId="0" applyFont="1" applyFill="1" applyBorder="1" applyAlignment="1">
      <alignment horizontal="center" vertical="center" wrapText="1"/>
    </xf>
    <xf numFmtId="3" fontId="14" fillId="10" borderId="9" xfId="0" applyNumberFormat="1" applyFont="1" applyFill="1" applyBorder="1" applyAlignment="1">
      <alignment horizontal="center" vertical="center" wrapText="1"/>
    </xf>
    <xf numFmtId="0" fontId="26" fillId="10" borderId="9" xfId="0" applyFont="1" applyFill="1" applyBorder="1" applyAlignment="1">
      <alignment horizontal="center" vertical="center" wrapText="1"/>
    </xf>
    <xf numFmtId="166" fontId="14" fillId="3" borderId="9" xfId="0" applyNumberFormat="1" applyFont="1" applyFill="1" applyBorder="1" applyAlignment="1">
      <alignment horizontal="center" vertical="center" wrapText="1"/>
    </xf>
    <xf numFmtId="0" fontId="2" fillId="0" borderId="2" xfId="0" applyFont="1" applyFill="1" applyBorder="1" applyAlignment="1" applyProtection="1">
      <alignment horizontal="center" vertical="center" wrapText="1"/>
      <protection locked="0"/>
    </xf>
    <xf numFmtId="0" fontId="2" fillId="0" borderId="4" xfId="0" applyFont="1" applyFill="1" applyBorder="1" applyAlignment="1" applyProtection="1">
      <alignment horizontal="center" vertical="center" wrapText="1"/>
      <protection locked="0"/>
    </xf>
    <xf numFmtId="0" fontId="2" fillId="0" borderId="3" xfId="0" applyFont="1" applyFill="1" applyBorder="1" applyAlignment="1" applyProtection="1">
      <alignment horizontal="center" vertical="center" wrapText="1"/>
      <protection locked="0"/>
    </xf>
    <xf numFmtId="0" fontId="20" fillId="0" borderId="2" xfId="0" applyFont="1" applyFill="1" applyBorder="1" applyAlignment="1" applyProtection="1">
      <alignment horizontal="center" vertical="center" wrapText="1"/>
      <protection locked="0"/>
    </xf>
    <xf numFmtId="0" fontId="19" fillId="0" borderId="4" xfId="0" applyFont="1" applyFill="1" applyBorder="1" applyAlignment="1" applyProtection="1">
      <alignment horizontal="center" vertical="center" wrapText="1"/>
      <protection locked="0"/>
    </xf>
    <xf numFmtId="0" fontId="19" fillId="0" borderId="3" xfId="0" applyFont="1" applyFill="1" applyBorder="1" applyAlignment="1" applyProtection="1">
      <alignment horizontal="center" vertical="center" wrapText="1"/>
      <protection locked="0"/>
    </xf>
    <xf numFmtId="0" fontId="4" fillId="0" borderId="2" xfId="0" applyFont="1" applyFill="1" applyBorder="1" applyAlignment="1" applyProtection="1">
      <alignment horizontal="center" vertical="center" wrapText="1"/>
      <protection locked="0"/>
    </xf>
    <xf numFmtId="0" fontId="4" fillId="0" borderId="4" xfId="0" applyFont="1" applyFill="1" applyBorder="1" applyAlignment="1" applyProtection="1">
      <alignment horizontal="center" vertical="center" wrapText="1"/>
      <protection locked="0"/>
    </xf>
    <xf numFmtId="0" fontId="4" fillId="0" borderId="3" xfId="0" applyFont="1" applyFill="1" applyBorder="1" applyAlignment="1" applyProtection="1">
      <alignment horizontal="center" vertical="center" wrapText="1"/>
      <protection locked="0"/>
    </xf>
    <xf numFmtId="0" fontId="6" fillId="0" borderId="0" xfId="0" applyFont="1" applyFill="1" applyAlignment="1" applyProtection="1">
      <alignment horizontal="center" vertical="center" wrapText="1"/>
      <protection locked="0"/>
    </xf>
    <xf numFmtId="0" fontId="2" fillId="0" borderId="5" xfId="0" applyFont="1" applyFill="1" applyBorder="1" applyAlignment="1" applyProtection="1">
      <alignment horizontal="center" vertical="center" wrapText="1"/>
      <protection locked="0"/>
    </xf>
    <xf numFmtId="0" fontId="2" fillId="0" borderId="6" xfId="0" applyFont="1" applyFill="1" applyBorder="1" applyAlignment="1" applyProtection="1">
      <alignment horizontal="center" vertical="center" wrapText="1"/>
      <protection locked="0"/>
    </xf>
    <xf numFmtId="0" fontId="2" fillId="0" borderId="7" xfId="0" applyFont="1" applyFill="1" applyBorder="1" applyAlignment="1" applyProtection="1">
      <alignment horizontal="center" vertical="center" wrapText="1"/>
      <protection locked="0"/>
    </xf>
    <xf numFmtId="0" fontId="6" fillId="0" borderId="1" xfId="0" applyFont="1" applyFill="1" applyBorder="1" applyAlignment="1" applyProtection="1">
      <alignment horizontal="center" vertical="center" wrapText="1"/>
      <protection locked="0"/>
    </xf>
    <xf numFmtId="0" fontId="2" fillId="0" borderId="1" xfId="0" applyFont="1" applyFill="1" applyBorder="1" applyAlignment="1" applyProtection="1">
      <alignment horizontal="center" vertical="center" wrapText="1"/>
      <protection locked="0"/>
    </xf>
    <xf numFmtId="0" fontId="3" fillId="0" borderId="0" xfId="0" applyFont="1" applyFill="1" applyAlignment="1">
      <alignment horizontal="center"/>
    </xf>
    <xf numFmtId="0" fontId="6" fillId="0" borderId="0" xfId="0" applyFont="1" applyFill="1" applyAlignment="1" applyProtection="1">
      <alignment horizontal="center" vertical="center"/>
      <protection locked="0"/>
    </xf>
    <xf numFmtId="0" fontId="7" fillId="0" borderId="0" xfId="0" applyNumberFormat="1" applyFont="1" applyFill="1" applyAlignment="1">
      <alignment horizontal="left" wrapText="1"/>
    </xf>
    <xf numFmtId="2" fontId="2" fillId="0" borderId="1" xfId="0" applyNumberFormat="1" applyFont="1" applyFill="1" applyBorder="1" applyAlignment="1" applyProtection="1">
      <alignment horizontal="center" vertical="center" wrapText="1"/>
      <protection locked="0"/>
    </xf>
    <xf numFmtId="0" fontId="7" fillId="0" borderId="0" xfId="0" applyNumberFormat="1" applyFont="1" applyFill="1" applyAlignment="1">
      <alignment horizontal="left"/>
    </xf>
    <xf numFmtId="0" fontId="3" fillId="0" borderId="0" xfId="0" applyFont="1" applyFill="1" applyAlignment="1">
      <alignment horizontal="left"/>
    </xf>
    <xf numFmtId="0" fontId="5" fillId="0" borderId="0" xfId="0" applyFont="1" applyFill="1" applyAlignment="1" applyProtection="1">
      <alignment horizontal="left"/>
      <protection locked="0"/>
    </xf>
    <xf numFmtId="0" fontId="5" fillId="2" borderId="0" xfId="0" applyFont="1" applyFill="1" applyAlignment="1" applyProtection="1">
      <alignment horizontal="left"/>
      <protection locked="0"/>
    </xf>
    <xf numFmtId="0" fontId="3" fillId="0" borderId="0" xfId="0" applyFont="1" applyFill="1" applyBorder="1" applyAlignment="1">
      <alignment horizontal="left"/>
    </xf>
    <xf numFmtId="0" fontId="4" fillId="0" borderId="2" xfId="0" applyFont="1" applyFill="1" applyBorder="1" applyAlignment="1" applyProtection="1">
      <alignment horizontal="center" vertical="center" textRotation="90" wrapText="1"/>
      <protection locked="0"/>
    </xf>
    <xf numFmtId="0" fontId="4" fillId="0" borderId="4" xfId="0" applyFont="1" applyFill="1" applyBorder="1" applyAlignment="1" applyProtection="1">
      <alignment horizontal="center" vertical="center" textRotation="90" wrapText="1"/>
      <protection locked="0"/>
    </xf>
    <xf numFmtId="0" fontId="4" fillId="0" borderId="3" xfId="0" applyFont="1" applyFill="1" applyBorder="1" applyAlignment="1" applyProtection="1">
      <alignment horizontal="center" vertical="center" textRotation="90" wrapText="1"/>
      <protection locked="0"/>
    </xf>
    <xf numFmtId="164" fontId="1" fillId="0" borderId="1" xfId="0" applyNumberFormat="1" applyFont="1" applyFill="1" applyBorder="1" applyAlignment="1" applyProtection="1">
      <alignment horizontal="center" vertical="top" wrapText="1"/>
      <protection locked="0"/>
    </xf>
    <xf numFmtId="0" fontId="22" fillId="0" borderId="0" xfId="0" applyFont="1" applyAlignment="1">
      <alignment horizontal="center" vertical="center" wrapText="1"/>
    </xf>
  </cellXfs>
  <cellStyles count="13">
    <cellStyle name="Звичайний" xfId="0" builtinId="0"/>
    <cellStyle name="Звичайний 2" xfId="1"/>
    <cellStyle name="Звичайний 2 2 4" xfId="9"/>
    <cellStyle name="Звичайний 3" xfId="12"/>
    <cellStyle name="Звичайний 4" xfId="2"/>
    <cellStyle name="Звичайний 5" xfId="10"/>
    <cellStyle name="Звичайний 7" xfId="11"/>
    <cellStyle name="Обычный 17" xfId="3"/>
    <cellStyle name="Обычный 2 4" xfId="8"/>
    <cellStyle name="Обычный 21" xfId="4"/>
    <cellStyle name="Обычный 23" xfId="5"/>
    <cellStyle name="Обычный 25" xfId="6"/>
    <cellStyle name="Обычный 27"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tabSelected="1" view="pageBreakPreview" topLeftCell="A10" zoomScale="80" zoomScaleNormal="77" zoomScaleSheetLayoutView="80" zoomScalePageLayoutView="80" workbookViewId="0">
      <selection activeCell="I17" sqref="I17:I19"/>
    </sheetView>
  </sheetViews>
  <sheetFormatPr defaultColWidth="8.85546875" defaultRowHeight="15" x14ac:dyDescent="0.25"/>
  <cols>
    <col min="1" max="1" width="5.42578125" style="1" customWidth="1"/>
    <col min="2" max="2" width="19.140625" style="1" customWidth="1"/>
    <col min="3" max="3" width="8.28515625" style="1" customWidth="1"/>
    <col min="4" max="4" width="14.7109375" style="1" customWidth="1"/>
    <col min="5" max="5" width="15.5703125" style="1" customWidth="1"/>
    <col min="6" max="6" width="18" style="1" customWidth="1"/>
    <col min="7" max="7" width="16.140625" style="1" customWidth="1"/>
    <col min="8" max="8" width="13.140625" style="1" customWidth="1"/>
    <col min="9" max="9" width="11.7109375" style="16" customWidth="1"/>
    <col min="10" max="10" width="29.42578125" style="1" customWidth="1"/>
    <col min="11" max="11" width="40.85546875" style="1" customWidth="1"/>
    <col min="12" max="12" width="51.42578125" style="1" customWidth="1"/>
    <col min="13" max="13" width="8.85546875" style="1"/>
    <col min="14" max="14" width="16.28515625" style="1" customWidth="1"/>
    <col min="15" max="15" width="18.5703125" style="1" customWidth="1"/>
    <col min="16" max="16384" width="8.85546875" style="1"/>
  </cols>
  <sheetData>
    <row r="1" spans="1:15" ht="41.25" customHeight="1" x14ac:dyDescent="0.3">
      <c r="A1" s="198" t="s">
        <v>4</v>
      </c>
      <c r="B1" s="198"/>
      <c r="C1" s="198"/>
      <c r="D1" s="198"/>
      <c r="E1" s="198"/>
      <c r="F1" s="198"/>
      <c r="G1" s="198"/>
      <c r="H1" s="198"/>
      <c r="I1" s="198"/>
      <c r="J1" s="198"/>
      <c r="K1" s="198"/>
      <c r="L1" s="198"/>
    </row>
    <row r="2" spans="1:15" ht="18.75" x14ac:dyDescent="0.3">
      <c r="A2" s="6"/>
      <c r="B2" s="6"/>
      <c r="C2" s="6"/>
      <c r="D2" s="6"/>
      <c r="E2" s="6"/>
      <c r="F2" s="6"/>
      <c r="G2" s="6"/>
      <c r="H2" s="6"/>
      <c r="I2" s="17"/>
      <c r="J2" s="6"/>
      <c r="K2" s="6"/>
    </row>
    <row r="3" spans="1:15" ht="18.75" x14ac:dyDescent="0.3">
      <c r="A3" s="203" t="s">
        <v>14</v>
      </c>
      <c r="B3" s="203"/>
      <c r="C3" s="203"/>
      <c r="D3" s="203"/>
      <c r="E3" s="203"/>
      <c r="F3" s="203"/>
      <c r="G3" s="203"/>
      <c r="H3" s="203"/>
      <c r="I3" s="203"/>
      <c r="J3" s="203"/>
      <c r="K3" s="203"/>
      <c r="L3" s="13"/>
    </row>
    <row r="4" spans="1:15" ht="18.75" x14ac:dyDescent="0.3">
      <c r="A4" s="202" t="s">
        <v>576</v>
      </c>
      <c r="B4" s="202"/>
      <c r="C4" s="202"/>
      <c r="D4" s="202"/>
      <c r="E4" s="202"/>
      <c r="F4" s="202"/>
      <c r="G4" s="202"/>
      <c r="H4" s="202"/>
      <c r="I4" s="202"/>
      <c r="J4" s="202"/>
      <c r="K4" s="202"/>
      <c r="L4" s="202"/>
    </row>
    <row r="5" spans="1:15" ht="18.75" x14ac:dyDescent="0.3">
      <c r="A5" s="202" t="s">
        <v>577</v>
      </c>
      <c r="B5" s="202"/>
      <c r="C5" s="202"/>
      <c r="D5" s="202"/>
      <c r="E5" s="202"/>
      <c r="F5" s="202"/>
      <c r="G5" s="202"/>
      <c r="H5" s="202"/>
      <c r="I5" s="202"/>
      <c r="J5" s="202"/>
      <c r="K5" s="202"/>
      <c r="L5" s="202"/>
    </row>
    <row r="6" spans="1:15" ht="18.75" x14ac:dyDescent="0.3">
      <c r="A6" s="202" t="s">
        <v>587</v>
      </c>
      <c r="B6" s="202"/>
      <c r="C6" s="202"/>
      <c r="D6" s="202"/>
      <c r="E6" s="202"/>
      <c r="F6" s="202"/>
      <c r="G6" s="202"/>
      <c r="H6" s="202"/>
      <c r="I6" s="202"/>
      <c r="J6" s="202"/>
      <c r="K6" s="202"/>
      <c r="L6" s="202"/>
    </row>
    <row r="7" spans="1:15" ht="18.75" x14ac:dyDescent="0.3">
      <c r="A7" s="202" t="s">
        <v>588</v>
      </c>
      <c r="B7" s="202"/>
      <c r="C7" s="202"/>
      <c r="D7" s="202"/>
      <c r="E7" s="202"/>
      <c r="F7" s="202"/>
      <c r="G7" s="202"/>
      <c r="H7" s="202"/>
      <c r="I7" s="202"/>
      <c r="J7" s="202"/>
      <c r="K7" s="202"/>
      <c r="L7" s="202"/>
    </row>
    <row r="8" spans="1:15" ht="18" customHeight="1" x14ac:dyDescent="0.3">
      <c r="A8" s="202" t="s">
        <v>24</v>
      </c>
      <c r="B8" s="202"/>
      <c r="C8" s="202"/>
      <c r="D8" s="202"/>
      <c r="E8" s="202"/>
      <c r="F8" s="202"/>
      <c r="G8" s="202"/>
      <c r="H8" s="202"/>
      <c r="I8" s="202"/>
      <c r="J8" s="202"/>
      <c r="K8" s="202"/>
      <c r="L8" s="202"/>
    </row>
    <row r="9" spans="1:15" ht="60.75" customHeight="1" x14ac:dyDescent="0.3">
      <c r="A9" s="200" t="s">
        <v>586</v>
      </c>
      <c r="B9" s="200"/>
      <c r="C9" s="200"/>
      <c r="D9" s="200"/>
      <c r="E9" s="200"/>
      <c r="F9" s="200"/>
      <c r="G9" s="200"/>
      <c r="H9" s="200"/>
      <c r="I9" s="200"/>
      <c r="J9" s="200"/>
      <c r="K9" s="200"/>
      <c r="L9" s="200"/>
    </row>
    <row r="10" spans="1:15" ht="18.75" x14ac:dyDescent="0.3">
      <c r="A10" s="10"/>
      <c r="B10" s="10"/>
      <c r="C10" s="10"/>
      <c r="D10" s="10"/>
      <c r="E10" s="10"/>
      <c r="F10" s="10"/>
      <c r="G10" s="10"/>
      <c r="H10" s="10"/>
      <c r="I10" s="18"/>
      <c r="J10" s="10"/>
      <c r="K10" s="10"/>
      <c r="L10" s="20" t="s">
        <v>17</v>
      </c>
    </row>
    <row r="11" spans="1:15" ht="18.75" x14ac:dyDescent="0.3">
      <c r="A11" s="206" t="s">
        <v>15</v>
      </c>
      <c r="B11" s="206"/>
      <c r="C11" s="206"/>
      <c r="D11" s="206"/>
      <c r="E11" s="206"/>
      <c r="F11" s="206"/>
      <c r="G11" s="206"/>
      <c r="H11" s="206"/>
      <c r="I11" s="206"/>
      <c r="J11" s="206"/>
      <c r="K11" s="206"/>
      <c r="L11" s="206"/>
    </row>
    <row r="12" spans="1:15" ht="118.5" customHeight="1" x14ac:dyDescent="0.25">
      <c r="A12" s="12" t="s">
        <v>0</v>
      </c>
      <c r="B12" s="15" t="s">
        <v>3</v>
      </c>
      <c r="C12" s="12" t="s">
        <v>5</v>
      </c>
      <c r="D12" s="12" t="s">
        <v>2</v>
      </c>
      <c r="E12" s="12" t="s">
        <v>594</v>
      </c>
      <c r="F12" s="12" t="s">
        <v>11</v>
      </c>
      <c r="G12" s="12" t="s">
        <v>12</v>
      </c>
      <c r="H12" s="14" t="s">
        <v>16</v>
      </c>
      <c r="I12" s="14" t="s">
        <v>13</v>
      </c>
      <c r="J12" s="12" t="s">
        <v>7</v>
      </c>
      <c r="K12" s="12" t="s">
        <v>20</v>
      </c>
      <c r="L12" s="12" t="s">
        <v>19</v>
      </c>
    </row>
    <row r="13" spans="1:15" ht="32.25" customHeight="1" x14ac:dyDescent="0.25">
      <c r="A13" s="201" t="s">
        <v>592</v>
      </c>
      <c r="B13" s="196" t="s">
        <v>28</v>
      </c>
      <c r="C13" s="197" t="s">
        <v>22</v>
      </c>
      <c r="D13" s="7" t="s">
        <v>10</v>
      </c>
      <c r="E13" s="53">
        <v>94297.87</v>
      </c>
      <c r="F13" s="25">
        <v>23088</v>
      </c>
      <c r="G13" s="21">
        <v>12498.4</v>
      </c>
      <c r="H13" s="183" t="s">
        <v>599</v>
      </c>
      <c r="I13" s="207"/>
      <c r="J13" s="189" t="s">
        <v>589</v>
      </c>
      <c r="K13" s="186" t="s">
        <v>1338</v>
      </c>
      <c r="L13" s="183"/>
    </row>
    <row r="14" spans="1:15" ht="32.25" customHeight="1" x14ac:dyDescent="0.25">
      <c r="A14" s="201"/>
      <c r="B14" s="196"/>
      <c r="C14" s="197"/>
      <c r="D14" s="7" t="s">
        <v>23</v>
      </c>
      <c r="E14" s="53">
        <v>49505.1</v>
      </c>
      <c r="F14" s="22">
        <v>21975.3</v>
      </c>
      <c r="G14" s="22">
        <v>18607.7</v>
      </c>
      <c r="H14" s="184"/>
      <c r="I14" s="208"/>
      <c r="J14" s="190"/>
      <c r="K14" s="187"/>
      <c r="L14" s="184"/>
      <c r="N14" s="23"/>
      <c r="O14" s="24"/>
    </row>
    <row r="15" spans="1:15" ht="150.75" customHeight="1" x14ac:dyDescent="0.25">
      <c r="A15" s="201"/>
      <c r="B15" s="196"/>
      <c r="C15" s="197"/>
      <c r="D15" s="7" t="s">
        <v>25</v>
      </c>
      <c r="E15" s="54">
        <v>49284</v>
      </c>
      <c r="F15" s="26">
        <v>22642.7</v>
      </c>
      <c r="G15" s="26">
        <v>16467.2</v>
      </c>
      <c r="H15" s="185"/>
      <c r="I15" s="209"/>
      <c r="J15" s="191"/>
      <c r="K15" s="188"/>
      <c r="L15" s="185"/>
    </row>
    <row r="16" spans="1:15" ht="45" customHeight="1" x14ac:dyDescent="0.25">
      <c r="A16" s="44" t="s">
        <v>593</v>
      </c>
      <c r="B16" s="48" t="s">
        <v>591</v>
      </c>
      <c r="C16" s="44"/>
      <c r="D16" s="7" t="s">
        <v>10</v>
      </c>
      <c r="E16" s="52">
        <v>469.13</v>
      </c>
      <c r="F16" s="52">
        <v>469.13</v>
      </c>
      <c r="G16" s="52">
        <v>469.13</v>
      </c>
      <c r="H16" s="154"/>
      <c r="I16" s="19"/>
      <c r="J16" s="50" t="s">
        <v>595</v>
      </c>
      <c r="K16" s="45" t="s">
        <v>596</v>
      </c>
      <c r="L16" s="45"/>
    </row>
    <row r="17" spans="1:12" ht="34.5" customHeight="1" x14ac:dyDescent="0.25">
      <c r="A17" s="197" t="s">
        <v>597</v>
      </c>
      <c r="B17" s="196" t="s">
        <v>575</v>
      </c>
      <c r="C17" s="197" t="s">
        <v>22</v>
      </c>
      <c r="D17" s="7" t="s">
        <v>10</v>
      </c>
      <c r="E17" s="54">
        <v>64765.362000000008</v>
      </c>
      <c r="F17" s="25">
        <v>27521.220999999998</v>
      </c>
      <c r="G17" s="25">
        <v>5273.6190000000006</v>
      </c>
      <c r="H17" s="197"/>
      <c r="I17" s="210"/>
      <c r="J17" s="189" t="s">
        <v>590</v>
      </c>
      <c r="K17" s="183" t="s">
        <v>1340</v>
      </c>
      <c r="L17" s="183"/>
    </row>
    <row r="18" spans="1:12" ht="33.75" customHeight="1" x14ac:dyDescent="0.25">
      <c r="A18" s="197"/>
      <c r="B18" s="196"/>
      <c r="C18" s="197"/>
      <c r="D18" s="7" t="s">
        <v>23</v>
      </c>
      <c r="E18" s="153">
        <v>77917.694000000003</v>
      </c>
      <c r="F18" s="25">
        <v>32414.148499999996</v>
      </c>
      <c r="G18" s="25">
        <v>15994.4751</v>
      </c>
      <c r="H18" s="197"/>
      <c r="I18" s="210"/>
      <c r="J18" s="190"/>
      <c r="K18" s="184"/>
      <c r="L18" s="184"/>
    </row>
    <row r="19" spans="1:12" ht="132.75" customHeight="1" x14ac:dyDescent="0.25">
      <c r="A19" s="197"/>
      <c r="B19" s="196"/>
      <c r="C19" s="197"/>
      <c r="D19" s="7" t="s">
        <v>25</v>
      </c>
      <c r="E19" s="153">
        <v>2138.0819999999999</v>
      </c>
      <c r="F19" s="26">
        <v>0</v>
      </c>
      <c r="G19" s="26">
        <v>0</v>
      </c>
      <c r="H19" s="197"/>
      <c r="I19" s="210"/>
      <c r="J19" s="191"/>
      <c r="K19" s="185"/>
      <c r="L19" s="185"/>
    </row>
    <row r="20" spans="1:12" ht="39" customHeight="1" x14ac:dyDescent="0.25">
      <c r="A20" s="44" t="s">
        <v>598</v>
      </c>
      <c r="B20" s="48" t="s">
        <v>591</v>
      </c>
      <c r="C20" s="44"/>
      <c r="D20" s="49" t="s">
        <v>10</v>
      </c>
      <c r="E20" s="52">
        <v>14.733000000000001</v>
      </c>
      <c r="F20" s="52">
        <v>14.733000000000001</v>
      </c>
      <c r="G20" s="52">
        <v>14.733000000000001</v>
      </c>
      <c r="H20" s="154"/>
      <c r="I20" s="19"/>
      <c r="J20" s="51" t="s">
        <v>1341</v>
      </c>
      <c r="K20" s="152" t="s">
        <v>1339</v>
      </c>
      <c r="L20" s="46"/>
    </row>
    <row r="21" spans="1:12" ht="35.25" customHeight="1" x14ac:dyDescent="0.25">
      <c r="A21" s="197" t="s">
        <v>584</v>
      </c>
      <c r="B21" s="196" t="s">
        <v>583</v>
      </c>
      <c r="C21" s="197"/>
      <c r="D21" s="49" t="s">
        <v>10</v>
      </c>
      <c r="E21" s="26">
        <v>0</v>
      </c>
      <c r="F21" s="26">
        <v>0</v>
      </c>
      <c r="G21" s="26">
        <v>0</v>
      </c>
      <c r="H21" s="197"/>
      <c r="I21" s="210"/>
      <c r="J21" s="47"/>
      <c r="K21" s="46"/>
      <c r="L21" s="46"/>
    </row>
    <row r="22" spans="1:12" ht="32.25" customHeight="1" x14ac:dyDescent="0.25">
      <c r="A22" s="197"/>
      <c r="B22" s="196"/>
      <c r="C22" s="197"/>
      <c r="D22" s="49" t="s">
        <v>23</v>
      </c>
      <c r="E22" s="26">
        <v>0</v>
      </c>
      <c r="F22" s="26">
        <v>0</v>
      </c>
      <c r="G22" s="26">
        <v>0</v>
      </c>
      <c r="H22" s="197"/>
      <c r="I22" s="210"/>
      <c r="J22" s="47"/>
      <c r="K22" s="46"/>
      <c r="L22" s="46"/>
    </row>
    <row r="23" spans="1:12" ht="30" customHeight="1" x14ac:dyDescent="0.25">
      <c r="A23" s="197"/>
      <c r="B23" s="196"/>
      <c r="C23" s="197"/>
      <c r="D23" s="49" t="s">
        <v>585</v>
      </c>
      <c r="E23" s="26">
        <v>0</v>
      </c>
      <c r="F23" s="26">
        <v>0</v>
      </c>
      <c r="G23" s="26">
        <v>0</v>
      </c>
      <c r="H23" s="197"/>
      <c r="I23" s="210"/>
      <c r="J23" s="47"/>
      <c r="K23" s="46"/>
      <c r="L23" s="46"/>
    </row>
    <row r="24" spans="1:12" ht="24" customHeight="1" x14ac:dyDescent="0.25">
      <c r="A24" s="193" t="s">
        <v>1</v>
      </c>
      <c r="B24" s="194"/>
      <c r="C24" s="194"/>
      <c r="D24" s="195"/>
      <c r="E24" s="25">
        <f>SUM(E13:E23)</f>
        <v>338391.97100000002</v>
      </c>
      <c r="F24" s="25">
        <f t="shared" ref="F24:G24" si="0">SUM(F13:F23)</f>
        <v>128125.23249999998</v>
      </c>
      <c r="G24" s="25">
        <f t="shared" si="0"/>
        <v>69325.257099999988</v>
      </c>
      <c r="H24" s="5"/>
      <c r="I24" s="19"/>
      <c r="J24" s="5"/>
      <c r="K24" s="7"/>
      <c r="L24" s="9"/>
    </row>
    <row r="25" spans="1:12" ht="19.5" customHeight="1" x14ac:dyDescent="0.25">
      <c r="A25" s="193" t="s">
        <v>18</v>
      </c>
      <c r="B25" s="194"/>
      <c r="C25" s="194"/>
      <c r="D25" s="195"/>
      <c r="E25" s="4"/>
      <c r="F25" s="43"/>
      <c r="G25" s="43"/>
      <c r="H25" s="5"/>
      <c r="I25" s="19"/>
      <c r="J25" s="5"/>
      <c r="K25" s="7"/>
      <c r="L25" s="9"/>
    </row>
    <row r="26" spans="1:12" ht="23.25" customHeight="1" x14ac:dyDescent="0.25">
      <c r="A26" s="193" t="s">
        <v>8</v>
      </c>
      <c r="B26" s="194"/>
      <c r="C26" s="194"/>
      <c r="D26" s="195"/>
      <c r="E26" s="26">
        <f>E21+E17+E13+E20+E16</f>
        <v>159547.09500000003</v>
      </c>
      <c r="F26" s="26">
        <f t="shared" ref="F26:G26" si="1">F21+F17+F13+F20+F16</f>
        <v>51093.083999999995</v>
      </c>
      <c r="G26" s="26">
        <f t="shared" si="1"/>
        <v>18255.882000000001</v>
      </c>
      <c r="H26" s="5"/>
      <c r="I26" s="19"/>
      <c r="J26" s="5"/>
      <c r="K26" s="7"/>
      <c r="L26" s="9"/>
    </row>
    <row r="27" spans="1:12" ht="23.25" customHeight="1" x14ac:dyDescent="0.25">
      <c r="A27" s="193" t="s">
        <v>9</v>
      </c>
      <c r="B27" s="194"/>
      <c r="C27" s="194"/>
      <c r="D27" s="195"/>
      <c r="E27" s="26">
        <f>E23+E22+E19+E18+E15+E14</f>
        <v>178844.87599999999</v>
      </c>
      <c r="F27" s="26">
        <f t="shared" ref="F27:G27" si="2">F23+F22+F19+F18+F15+F14</f>
        <v>77032.148499999996</v>
      </c>
      <c r="G27" s="26">
        <f t="shared" si="2"/>
        <v>51069.375100000005</v>
      </c>
      <c r="H27" s="5"/>
      <c r="I27" s="19"/>
      <c r="J27" s="5"/>
      <c r="K27" s="7"/>
      <c r="L27" s="9"/>
    </row>
    <row r="28" spans="1:12" x14ac:dyDescent="0.25">
      <c r="E28" s="2"/>
    </row>
    <row r="29" spans="1:12" s="8" customFormat="1" ht="15.75" x14ac:dyDescent="0.25">
      <c r="A29" s="204" t="s">
        <v>6</v>
      </c>
      <c r="B29" s="204"/>
      <c r="C29" s="204"/>
      <c r="D29" s="204"/>
      <c r="E29" s="204"/>
      <c r="F29" s="204"/>
      <c r="G29" s="204"/>
      <c r="H29" s="204"/>
      <c r="I29" s="204"/>
      <c r="J29" s="204"/>
      <c r="K29" s="204"/>
      <c r="L29" s="204"/>
    </row>
    <row r="30" spans="1:12" s="11" customFormat="1" ht="15.75" x14ac:dyDescent="0.25">
      <c r="A30" s="205" t="s">
        <v>21</v>
      </c>
      <c r="B30" s="205"/>
      <c r="C30" s="205"/>
      <c r="D30" s="205"/>
      <c r="E30" s="205"/>
      <c r="F30" s="205"/>
      <c r="G30" s="205"/>
      <c r="H30" s="205"/>
      <c r="I30" s="205"/>
      <c r="J30" s="205"/>
      <c r="K30" s="205"/>
      <c r="L30" s="205"/>
    </row>
    <row r="31" spans="1:12" x14ac:dyDescent="0.25">
      <c r="E31" s="3"/>
      <c r="H31" s="3"/>
    </row>
    <row r="33" spans="2:16" ht="3.75" customHeight="1" x14ac:dyDescent="0.25"/>
    <row r="34" spans="2:16" s="30" customFormat="1" ht="90" customHeight="1" x14ac:dyDescent="0.25">
      <c r="B34" s="192" t="s">
        <v>579</v>
      </c>
      <c r="C34" s="192"/>
      <c r="D34" s="192"/>
      <c r="E34" s="192"/>
      <c r="F34" s="192"/>
      <c r="G34" s="192"/>
      <c r="H34" s="192"/>
      <c r="I34" s="31"/>
      <c r="K34" s="199" t="s">
        <v>27</v>
      </c>
      <c r="L34" s="199"/>
      <c r="M34" s="32"/>
      <c r="N34" s="32"/>
      <c r="O34" s="32"/>
      <c r="P34" s="32"/>
    </row>
    <row r="36" spans="2:16" x14ac:dyDescent="0.25">
      <c r="I36" s="27"/>
      <c r="J36" s="28"/>
      <c r="K36" s="28"/>
      <c r="L36" s="28"/>
    </row>
    <row r="37" spans="2:16" x14ac:dyDescent="0.25">
      <c r="I37" s="27"/>
      <c r="J37" s="28"/>
      <c r="K37" s="28"/>
      <c r="L37" s="28"/>
    </row>
    <row r="38" spans="2:16" x14ac:dyDescent="0.25">
      <c r="I38" s="27"/>
      <c r="J38" s="29"/>
      <c r="K38" s="29"/>
      <c r="L38" s="29"/>
    </row>
    <row r="39" spans="2:16" x14ac:dyDescent="0.25">
      <c r="I39" s="27"/>
      <c r="J39" s="28"/>
      <c r="K39" s="28"/>
      <c r="L39" s="28"/>
    </row>
  </sheetData>
  <mergeCells count="38">
    <mergeCell ref="H13:H15"/>
    <mergeCell ref="I13:I15"/>
    <mergeCell ref="H17:H19"/>
    <mergeCell ref="I17:I19"/>
    <mergeCell ref="H21:H23"/>
    <mergeCell ref="I21:I23"/>
    <mergeCell ref="A1:L1"/>
    <mergeCell ref="K34:L34"/>
    <mergeCell ref="A9:L9"/>
    <mergeCell ref="A13:A15"/>
    <mergeCell ref="A8:L8"/>
    <mergeCell ref="A3:K3"/>
    <mergeCell ref="A4:L4"/>
    <mergeCell ref="A5:L5"/>
    <mergeCell ref="A6:L6"/>
    <mergeCell ref="A7:L7"/>
    <mergeCell ref="A29:L29"/>
    <mergeCell ref="A30:L30"/>
    <mergeCell ref="A11:L11"/>
    <mergeCell ref="A24:D24"/>
    <mergeCell ref="A25:D25"/>
    <mergeCell ref="L13:L15"/>
    <mergeCell ref="L17:L19"/>
    <mergeCell ref="K13:K15"/>
    <mergeCell ref="J13:J15"/>
    <mergeCell ref="B34:H34"/>
    <mergeCell ref="A26:D26"/>
    <mergeCell ref="A27:D27"/>
    <mergeCell ref="B13:B15"/>
    <mergeCell ref="C13:C15"/>
    <mergeCell ref="B17:B19"/>
    <mergeCell ref="A17:A19"/>
    <mergeCell ref="C17:C19"/>
    <mergeCell ref="J17:J19"/>
    <mergeCell ref="K17:K19"/>
    <mergeCell ref="B21:B23"/>
    <mergeCell ref="A21:A23"/>
    <mergeCell ref="C21:C23"/>
  </mergeCells>
  <printOptions horizontalCentered="1"/>
  <pageMargins left="0.51181102362204722" right="0.31496062992125984" top="0.39370078740157483" bottom="0.39370078740157483" header="0.31496062992125984" footer="0.31496062992125984"/>
  <pageSetup paperSize="9" scale="56" orientation="landscape" r:id="rId1"/>
  <headerFooter>
    <oddFooter>&amp;R&amp;P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664"/>
  <sheetViews>
    <sheetView view="pageBreakPreview" zoomScale="68" zoomScaleNormal="50" zoomScaleSheetLayoutView="68" workbookViewId="0">
      <selection activeCell="B149" sqref="B149"/>
    </sheetView>
  </sheetViews>
  <sheetFormatPr defaultColWidth="15.140625" defaultRowHeight="20.25" x14ac:dyDescent="0.3"/>
  <cols>
    <col min="1" max="1" width="8.140625" style="84" customWidth="1"/>
    <col min="2" max="2" width="107.42578125" style="85" customWidth="1"/>
    <col min="3" max="3" width="30.7109375" style="84" customWidth="1"/>
    <col min="4" max="4" width="20" style="86" customWidth="1"/>
    <col min="5" max="7" width="18.5703125" style="86" customWidth="1"/>
    <col min="8" max="8" width="15.85546875" style="86" customWidth="1"/>
    <col min="9" max="9" width="17.140625" style="86" customWidth="1"/>
    <col min="10" max="10" width="15.85546875" style="86" customWidth="1"/>
    <col min="11" max="11" width="17.42578125" style="86" customWidth="1"/>
    <col min="12" max="12" width="17.85546875" style="86" customWidth="1"/>
    <col min="13" max="13" width="18.140625" style="86" customWidth="1"/>
    <col min="14" max="14" width="24.42578125" style="102" customWidth="1"/>
    <col min="15" max="16384" width="15.140625" style="55"/>
  </cols>
  <sheetData>
    <row r="1" spans="1:48" ht="111.75" customHeight="1" x14ac:dyDescent="0.25">
      <c r="A1" s="211" t="s">
        <v>1328</v>
      </c>
      <c r="B1" s="211"/>
      <c r="C1" s="211"/>
      <c r="D1" s="211"/>
      <c r="E1" s="211"/>
      <c r="F1" s="211"/>
      <c r="G1" s="211"/>
      <c r="H1" s="211"/>
      <c r="I1" s="211"/>
      <c r="J1" s="211"/>
      <c r="K1" s="211"/>
      <c r="L1" s="211"/>
      <c r="M1" s="211"/>
      <c r="N1" s="211"/>
    </row>
    <row r="2" spans="1:48" ht="16.5" customHeight="1" x14ac:dyDescent="0.25">
      <c r="A2" s="56"/>
      <c r="B2" s="57"/>
      <c r="C2" s="56"/>
      <c r="D2" s="58"/>
      <c r="E2" s="58"/>
      <c r="F2" s="58"/>
      <c r="G2" s="58"/>
      <c r="H2" s="58"/>
      <c r="I2" s="58"/>
      <c r="J2" s="58"/>
      <c r="K2" s="58"/>
      <c r="L2" s="58"/>
      <c r="M2" s="58"/>
      <c r="N2" s="58"/>
    </row>
    <row r="3" spans="1:48" s="59" customFormat="1" ht="135.75" customHeight="1" x14ac:dyDescent="0.25">
      <c r="A3" s="103" t="s">
        <v>0</v>
      </c>
      <c r="B3" s="103" t="s">
        <v>29</v>
      </c>
      <c r="C3" s="103" t="s">
        <v>30</v>
      </c>
      <c r="D3" s="103" t="s">
        <v>601</v>
      </c>
      <c r="E3" s="103" t="s">
        <v>602</v>
      </c>
      <c r="F3" s="103" t="s">
        <v>31</v>
      </c>
      <c r="G3" s="103" t="s">
        <v>32</v>
      </c>
      <c r="H3" s="103" t="s">
        <v>33</v>
      </c>
      <c r="I3" s="103" t="s">
        <v>34</v>
      </c>
      <c r="J3" s="103" t="s">
        <v>35</v>
      </c>
      <c r="K3" s="103" t="s">
        <v>36</v>
      </c>
      <c r="L3" s="103" t="s">
        <v>37</v>
      </c>
      <c r="M3" s="103" t="s">
        <v>38</v>
      </c>
      <c r="N3" s="103" t="s">
        <v>600</v>
      </c>
      <c r="O3" s="104"/>
      <c r="P3" s="104"/>
      <c r="Q3" s="104"/>
      <c r="R3" s="104"/>
      <c r="S3" s="104"/>
      <c r="T3" s="104"/>
      <c r="U3" s="104"/>
      <c r="AO3" s="104"/>
      <c r="AP3" s="104"/>
      <c r="AS3" s="104"/>
      <c r="AT3" s="104"/>
      <c r="AU3" s="104"/>
      <c r="AV3" s="104"/>
    </row>
    <row r="4" spans="1:48" s="60" customFormat="1" x14ac:dyDescent="0.3">
      <c r="A4" s="105"/>
      <c r="B4" s="106" t="s">
        <v>603</v>
      </c>
      <c r="C4" s="107"/>
      <c r="D4" s="95">
        <f t="shared" ref="D4:M4" si="0">D35+D56+D78+D83+D86+D97+D104+D109+D117+D126+D130+D134+D143+D151+D164+D171+D179+D183+D194+D212+D218+D222+D227+D236+D274+D281+D291+D303+D316+D323+D326+D349+D353+D356+D362+D366+D369+D389+D396+D407+D418+D424+D434+D439+D450+D457+D460+D466+D474+D480+D483+D493+D501+D512+D516+D525+D528+D537+D540+D544+D549+D552+D571+D578+D589+D601+D614+D623+D636+D646+D651+D655+D14+D28+D30+D5+D361+D149</f>
        <v>193086.99</v>
      </c>
      <c r="E4" s="95">
        <f t="shared" si="0"/>
        <v>94297.869999999981</v>
      </c>
      <c r="F4" s="95">
        <f t="shared" si="0"/>
        <v>23088.030169999995</v>
      </c>
      <c r="G4" s="95">
        <f t="shared" si="0"/>
        <v>12498.386989999999</v>
      </c>
      <c r="H4" s="95">
        <f t="shared" si="0"/>
        <v>49505.125</v>
      </c>
      <c r="I4" s="95">
        <f t="shared" si="0"/>
        <v>21975.268029999996</v>
      </c>
      <c r="J4" s="95">
        <f>J35+J56+J78+J83+J86+J97+J104+J109+J117+J126+J130+J134+J143+J151+J164+J171+J179+J183+J194+J212+J218+J222+J227+J236+J274+J281+J291+J303+J316+J323+J326+J349+J353+J356+J362+J366+J369+J389+J396+J407+J418+J424+J434+J439+J450+J457+J460+J466+J474+J480+J483+J493+J501+J512+J516+J525+J528+J537+J540+J544+J549+J552+J571+J578+J589+J601+J614+J623+J636+J646+J651+J655+J14+J28+J30+J5+J361+J149</f>
        <v>18607.737919999996</v>
      </c>
      <c r="K4" s="95">
        <f t="shared" si="0"/>
        <v>49283.995000000003</v>
      </c>
      <c r="L4" s="95">
        <f t="shared" si="0"/>
        <v>22642.736840000009</v>
      </c>
      <c r="M4" s="95">
        <f t="shared" si="0"/>
        <v>16467.170470000005</v>
      </c>
      <c r="N4" s="95"/>
    </row>
    <row r="5" spans="1:48" s="65" customFormat="1" ht="22.5" x14ac:dyDescent="0.3">
      <c r="A5" s="61"/>
      <c r="B5" s="63" t="s">
        <v>43</v>
      </c>
      <c r="C5" s="62"/>
      <c r="D5" s="64">
        <f>SUM(D6:D13)</f>
        <v>2624.5509999999999</v>
      </c>
      <c r="E5" s="64">
        <f t="shared" ref="E5:F5" si="1">SUM(E6:E13)</f>
        <v>1311.6980000000001</v>
      </c>
      <c r="F5" s="64">
        <f t="shared" si="1"/>
        <v>0</v>
      </c>
      <c r="G5" s="64">
        <f>SUM(G6:G13)</f>
        <v>0</v>
      </c>
      <c r="H5" s="64">
        <f t="shared" ref="H5:M5" si="2">SUM(H6:H13)</f>
        <v>537.66899999999998</v>
      </c>
      <c r="I5" s="64">
        <f t="shared" si="2"/>
        <v>0</v>
      </c>
      <c r="J5" s="64">
        <f t="shared" si="2"/>
        <v>0</v>
      </c>
      <c r="K5" s="64">
        <f t="shared" si="2"/>
        <v>775.18399999999997</v>
      </c>
      <c r="L5" s="64">
        <f t="shared" si="2"/>
        <v>343.52499999999998</v>
      </c>
      <c r="M5" s="64">
        <f t="shared" si="2"/>
        <v>118.52500000000001</v>
      </c>
      <c r="N5" s="64"/>
    </row>
    <row r="6" spans="1:48" s="91" customFormat="1" ht="93.75" x14ac:dyDescent="0.25">
      <c r="A6" s="88">
        <v>1</v>
      </c>
      <c r="B6" s="35" t="s">
        <v>44</v>
      </c>
      <c r="C6" s="36" t="s">
        <v>604</v>
      </c>
      <c r="D6" s="34">
        <v>470</v>
      </c>
      <c r="E6" s="34">
        <v>235</v>
      </c>
      <c r="F6" s="34"/>
      <c r="G6" s="34"/>
      <c r="H6" s="34">
        <v>135</v>
      </c>
      <c r="I6" s="34"/>
      <c r="J6" s="34"/>
      <c r="K6" s="34">
        <v>100</v>
      </c>
      <c r="L6" s="34">
        <v>100</v>
      </c>
      <c r="M6" s="34"/>
      <c r="N6" s="99" t="s">
        <v>605</v>
      </c>
    </row>
    <row r="7" spans="1:48" s="91" customFormat="1" ht="75" x14ac:dyDescent="0.25">
      <c r="A7" s="88">
        <f t="shared" ref="A7:A13" si="3">A6+1</f>
        <v>2</v>
      </c>
      <c r="B7" s="35" t="s">
        <v>45</v>
      </c>
      <c r="C7" s="36" t="s">
        <v>606</v>
      </c>
      <c r="D7" s="34">
        <v>353.50799999999998</v>
      </c>
      <c r="E7" s="34">
        <v>176.75399999999999</v>
      </c>
      <c r="F7" s="34"/>
      <c r="G7" s="34"/>
      <c r="H7" s="34">
        <v>87.67</v>
      </c>
      <c r="I7" s="34"/>
      <c r="J7" s="34"/>
      <c r="K7" s="34">
        <v>89.084000000000003</v>
      </c>
      <c r="L7" s="34"/>
      <c r="M7" s="34"/>
      <c r="N7" s="99" t="s">
        <v>607</v>
      </c>
    </row>
    <row r="8" spans="1:48" s="91" customFormat="1" ht="87" customHeight="1" x14ac:dyDescent="0.25">
      <c r="A8" s="88">
        <f t="shared" si="3"/>
        <v>3</v>
      </c>
      <c r="B8" s="35" t="s">
        <v>46</v>
      </c>
      <c r="C8" s="36" t="s">
        <v>608</v>
      </c>
      <c r="D8" s="34">
        <v>236.19800000000001</v>
      </c>
      <c r="E8" s="34">
        <v>117.673</v>
      </c>
      <c r="F8" s="34"/>
      <c r="G8" s="34"/>
      <c r="H8" s="34">
        <v>0</v>
      </c>
      <c r="I8" s="34"/>
      <c r="J8" s="34"/>
      <c r="K8" s="34">
        <v>118.52500000000001</v>
      </c>
      <c r="L8" s="34">
        <v>118.52500000000001</v>
      </c>
      <c r="M8" s="34">
        <v>118.52500000000001</v>
      </c>
      <c r="N8" s="99"/>
    </row>
    <row r="9" spans="1:48" s="96" customFormat="1" ht="60.75" x14ac:dyDescent="0.25">
      <c r="A9" s="88">
        <f t="shared" si="3"/>
        <v>4</v>
      </c>
      <c r="B9" s="35" t="s">
        <v>47</v>
      </c>
      <c r="C9" s="36" t="s">
        <v>609</v>
      </c>
      <c r="D9" s="34">
        <v>165.09</v>
      </c>
      <c r="E9" s="34">
        <v>82.545000000000002</v>
      </c>
      <c r="F9" s="34"/>
      <c r="G9" s="34"/>
      <c r="H9" s="34">
        <v>0</v>
      </c>
      <c r="I9" s="34"/>
      <c r="J9" s="34"/>
      <c r="K9" s="34">
        <v>82.545000000000002</v>
      </c>
      <c r="L9" s="34"/>
      <c r="M9" s="34"/>
      <c r="N9" s="99"/>
    </row>
    <row r="10" spans="1:48" s="91" customFormat="1" ht="75" x14ac:dyDescent="0.25">
      <c r="A10" s="88">
        <f t="shared" si="3"/>
        <v>5</v>
      </c>
      <c r="B10" s="35" t="s">
        <v>49</v>
      </c>
      <c r="C10" s="36" t="s">
        <v>606</v>
      </c>
      <c r="D10" s="34">
        <v>499.99700000000001</v>
      </c>
      <c r="E10" s="34">
        <v>249.99799999999999</v>
      </c>
      <c r="F10" s="34"/>
      <c r="G10" s="34"/>
      <c r="H10" s="34">
        <v>119.999</v>
      </c>
      <c r="I10" s="34"/>
      <c r="J10" s="34"/>
      <c r="K10" s="34">
        <v>130</v>
      </c>
      <c r="L10" s="34"/>
      <c r="M10" s="34"/>
      <c r="N10" s="99" t="s">
        <v>1329</v>
      </c>
    </row>
    <row r="11" spans="1:48" s="97" customFormat="1" ht="91.5" customHeight="1" x14ac:dyDescent="0.25">
      <c r="A11" s="88">
        <f t="shared" si="3"/>
        <v>6</v>
      </c>
      <c r="B11" s="37" t="s">
        <v>50</v>
      </c>
      <c r="C11" s="38" t="s">
        <v>610</v>
      </c>
      <c r="D11" s="39">
        <v>200</v>
      </c>
      <c r="E11" s="39">
        <v>100</v>
      </c>
      <c r="F11" s="39"/>
      <c r="G11" s="39"/>
      <c r="H11" s="34">
        <v>35</v>
      </c>
      <c r="I11" s="34"/>
      <c r="J11" s="34"/>
      <c r="K11" s="34">
        <v>65</v>
      </c>
      <c r="L11" s="34">
        <v>60</v>
      </c>
      <c r="M11" s="34"/>
      <c r="N11" s="100" t="s">
        <v>611</v>
      </c>
    </row>
    <row r="12" spans="1:48" s="91" customFormat="1" ht="84.75" customHeight="1" x14ac:dyDescent="0.25">
      <c r="A12" s="88">
        <f t="shared" si="3"/>
        <v>7</v>
      </c>
      <c r="B12" s="35" t="s">
        <v>52</v>
      </c>
      <c r="C12" s="36" t="s">
        <v>612</v>
      </c>
      <c r="D12" s="34">
        <v>499.82799999999997</v>
      </c>
      <c r="E12" s="34">
        <v>249.828</v>
      </c>
      <c r="F12" s="34"/>
      <c r="G12" s="34"/>
      <c r="H12" s="34">
        <v>120</v>
      </c>
      <c r="I12" s="34"/>
      <c r="J12" s="34"/>
      <c r="K12" s="34">
        <v>130</v>
      </c>
      <c r="L12" s="34"/>
      <c r="M12" s="34"/>
      <c r="N12" s="99" t="s">
        <v>613</v>
      </c>
    </row>
    <row r="13" spans="1:48" s="97" customFormat="1" ht="117" customHeight="1" x14ac:dyDescent="0.25">
      <c r="A13" s="88">
        <f t="shared" si="3"/>
        <v>8</v>
      </c>
      <c r="B13" s="37" t="s">
        <v>53</v>
      </c>
      <c r="C13" s="38" t="s">
        <v>610</v>
      </c>
      <c r="D13" s="39">
        <v>199.93</v>
      </c>
      <c r="E13" s="39">
        <v>99.9</v>
      </c>
      <c r="F13" s="39"/>
      <c r="G13" s="39"/>
      <c r="H13" s="34">
        <v>40</v>
      </c>
      <c r="I13" s="34"/>
      <c r="J13" s="34"/>
      <c r="K13" s="34">
        <v>60.03</v>
      </c>
      <c r="L13" s="34">
        <v>65</v>
      </c>
      <c r="M13" s="34"/>
      <c r="N13" s="100"/>
    </row>
    <row r="14" spans="1:48" s="65" customFormat="1" ht="22.5" x14ac:dyDescent="0.3">
      <c r="A14" s="61"/>
      <c r="B14" s="63" t="s">
        <v>55</v>
      </c>
      <c r="C14" s="62"/>
      <c r="D14" s="64">
        <f>SUM(D15:D27)</f>
        <v>5872.8549999999996</v>
      </c>
      <c r="E14" s="64">
        <f t="shared" ref="E14:J14" si="4">SUM(E15:E27)</f>
        <v>2864.5260000000003</v>
      </c>
      <c r="F14" s="64">
        <f t="shared" si="4"/>
        <v>116.03053</v>
      </c>
      <c r="G14" s="64">
        <f t="shared" si="4"/>
        <v>116.03053</v>
      </c>
      <c r="H14" s="64">
        <f t="shared" si="4"/>
        <v>150</v>
      </c>
      <c r="I14" s="64">
        <f t="shared" si="4"/>
        <v>0</v>
      </c>
      <c r="J14" s="64">
        <f t="shared" si="4"/>
        <v>0</v>
      </c>
      <c r="K14" s="64">
        <f t="shared" ref="K14" si="5">SUM(K15:K27)</f>
        <v>2858.3290000000002</v>
      </c>
      <c r="L14" s="64">
        <f t="shared" ref="L14" si="6">SUM(L15:L27)</f>
        <v>940.38400000000001</v>
      </c>
      <c r="M14" s="64">
        <f t="shared" ref="M14" si="7">SUM(M15:M27)</f>
        <v>268.20400000000001</v>
      </c>
      <c r="N14" s="64"/>
    </row>
    <row r="15" spans="1:48" s="96" customFormat="1" ht="102.75" customHeight="1" x14ac:dyDescent="0.25">
      <c r="A15" s="98">
        <f>A13+1</f>
        <v>9</v>
      </c>
      <c r="B15" s="35" t="s">
        <v>56</v>
      </c>
      <c r="C15" s="36" t="s">
        <v>614</v>
      </c>
      <c r="D15" s="34">
        <v>299.49599999999998</v>
      </c>
      <c r="E15" s="34">
        <v>149.74799999999999</v>
      </c>
      <c r="F15" s="34"/>
      <c r="G15" s="34"/>
      <c r="H15" s="34">
        <v>0</v>
      </c>
      <c r="I15" s="34"/>
      <c r="J15" s="34"/>
      <c r="K15" s="34">
        <v>149.74799999999999</v>
      </c>
      <c r="L15" s="34"/>
      <c r="M15" s="34"/>
      <c r="N15" s="99" t="s">
        <v>615</v>
      </c>
    </row>
    <row r="16" spans="1:48" s="96" customFormat="1" ht="191.25" customHeight="1" x14ac:dyDescent="0.25">
      <c r="A16" s="98">
        <f>A15+1</f>
        <v>10</v>
      </c>
      <c r="B16" s="35" t="s">
        <v>57</v>
      </c>
      <c r="C16" s="36" t="s">
        <v>614</v>
      </c>
      <c r="D16" s="34">
        <v>499.54599999999999</v>
      </c>
      <c r="E16" s="34">
        <v>224.79599999999999</v>
      </c>
      <c r="F16" s="34">
        <v>116.03053</v>
      </c>
      <c r="G16" s="34">
        <v>116.03053</v>
      </c>
      <c r="H16" s="34">
        <v>0</v>
      </c>
      <c r="I16" s="34"/>
      <c r="J16" s="34"/>
      <c r="K16" s="34">
        <v>274.75</v>
      </c>
      <c r="L16" s="34">
        <v>268.20400000000001</v>
      </c>
      <c r="M16" s="34">
        <v>268.20400000000001</v>
      </c>
      <c r="N16" s="99" t="s">
        <v>616</v>
      </c>
    </row>
    <row r="17" spans="1:14" s="96" customFormat="1" ht="81" x14ac:dyDescent="0.25">
      <c r="A17" s="88">
        <f t="shared" ref="A17:A27" si="8">A16+1</f>
        <v>11</v>
      </c>
      <c r="B17" s="35" t="s">
        <v>58</v>
      </c>
      <c r="C17" s="36"/>
      <c r="D17" s="34">
        <v>286.05500000000001</v>
      </c>
      <c r="E17" s="34">
        <v>141.52799999999999</v>
      </c>
      <c r="F17" s="34"/>
      <c r="G17" s="34"/>
      <c r="H17" s="34">
        <v>0</v>
      </c>
      <c r="I17" s="34"/>
      <c r="J17" s="34"/>
      <c r="K17" s="34">
        <v>144.52699999999999</v>
      </c>
      <c r="L17" s="34"/>
      <c r="M17" s="34"/>
      <c r="N17" s="99"/>
    </row>
    <row r="18" spans="1:14" s="96" customFormat="1" ht="40.5" x14ac:dyDescent="0.25">
      <c r="A18" s="88">
        <f t="shared" si="8"/>
        <v>12</v>
      </c>
      <c r="B18" s="35" t="s">
        <v>59</v>
      </c>
      <c r="C18" s="36"/>
      <c r="D18" s="34">
        <v>430</v>
      </c>
      <c r="E18" s="34">
        <v>215</v>
      </c>
      <c r="F18" s="34"/>
      <c r="G18" s="34"/>
      <c r="H18" s="34">
        <v>0</v>
      </c>
      <c r="I18" s="34"/>
      <c r="J18" s="34"/>
      <c r="K18" s="34">
        <v>215</v>
      </c>
      <c r="L18" s="34"/>
      <c r="M18" s="34"/>
      <c r="N18" s="99"/>
    </row>
    <row r="19" spans="1:14" s="91" customFormat="1" ht="87" customHeight="1" x14ac:dyDescent="0.25">
      <c r="A19" s="88">
        <f t="shared" si="8"/>
        <v>13</v>
      </c>
      <c r="B19" s="35" t="s">
        <v>60</v>
      </c>
      <c r="C19" s="36"/>
      <c r="D19" s="34">
        <v>428.798</v>
      </c>
      <c r="E19" s="34">
        <v>214.399</v>
      </c>
      <c r="F19" s="34"/>
      <c r="G19" s="34"/>
      <c r="H19" s="34">
        <v>0</v>
      </c>
      <c r="I19" s="34"/>
      <c r="J19" s="34"/>
      <c r="K19" s="34">
        <v>214.399</v>
      </c>
      <c r="L19" s="34"/>
      <c r="M19" s="34"/>
      <c r="N19" s="99"/>
    </row>
    <row r="20" spans="1:14" s="96" customFormat="1" ht="99" customHeight="1" x14ac:dyDescent="0.25">
      <c r="A20" s="88">
        <f t="shared" si="8"/>
        <v>14</v>
      </c>
      <c r="B20" s="35" t="s">
        <v>61</v>
      </c>
      <c r="C20" s="36"/>
      <c r="D20" s="34">
        <v>487.42099999999999</v>
      </c>
      <c r="E20" s="34">
        <v>200</v>
      </c>
      <c r="F20" s="34"/>
      <c r="G20" s="34"/>
      <c r="H20" s="34">
        <v>150</v>
      </c>
      <c r="I20" s="34"/>
      <c r="J20" s="34"/>
      <c r="K20" s="34">
        <v>137.42099999999999</v>
      </c>
      <c r="L20" s="34"/>
      <c r="M20" s="34"/>
      <c r="N20" s="99" t="s">
        <v>617</v>
      </c>
    </row>
    <row r="21" spans="1:14" s="96" customFormat="1" ht="93.75" customHeight="1" x14ac:dyDescent="0.25">
      <c r="A21" s="88">
        <f t="shared" si="8"/>
        <v>15</v>
      </c>
      <c r="B21" s="35" t="s">
        <v>62</v>
      </c>
      <c r="C21" s="36" t="s">
        <v>614</v>
      </c>
      <c r="D21" s="34">
        <v>498.80500000000001</v>
      </c>
      <c r="E21" s="34">
        <v>249.40199999999999</v>
      </c>
      <c r="F21" s="34"/>
      <c r="G21" s="34"/>
      <c r="H21" s="34">
        <v>0</v>
      </c>
      <c r="I21" s="34"/>
      <c r="J21" s="34"/>
      <c r="K21" s="34">
        <v>249.40299999999999</v>
      </c>
      <c r="L21" s="34">
        <v>172.5</v>
      </c>
      <c r="M21" s="34"/>
      <c r="N21" s="99" t="s">
        <v>615</v>
      </c>
    </row>
    <row r="22" spans="1:14" s="96" customFormat="1" ht="60.75" x14ac:dyDescent="0.25">
      <c r="A22" s="88">
        <f t="shared" si="8"/>
        <v>16</v>
      </c>
      <c r="B22" s="35" t="s">
        <v>63</v>
      </c>
      <c r="C22" s="36" t="s">
        <v>618</v>
      </c>
      <c r="D22" s="34">
        <v>499.81</v>
      </c>
      <c r="E22" s="34">
        <v>249.905</v>
      </c>
      <c r="F22" s="34"/>
      <c r="G22" s="34"/>
      <c r="H22" s="34">
        <v>0</v>
      </c>
      <c r="I22" s="34"/>
      <c r="J22" s="34"/>
      <c r="K22" s="34">
        <v>249.90500000000003</v>
      </c>
      <c r="L22" s="34"/>
      <c r="M22" s="34"/>
      <c r="N22" s="99"/>
    </row>
    <row r="23" spans="1:14" s="96" customFormat="1" ht="60.75" x14ac:dyDescent="0.25">
      <c r="A23" s="88">
        <f t="shared" si="8"/>
        <v>17</v>
      </c>
      <c r="B23" s="35" t="s">
        <v>64</v>
      </c>
      <c r="C23" s="36"/>
      <c r="D23" s="34">
        <v>500</v>
      </c>
      <c r="E23" s="34">
        <v>250</v>
      </c>
      <c r="F23" s="34"/>
      <c r="G23" s="34"/>
      <c r="H23" s="34">
        <v>0</v>
      </c>
      <c r="I23" s="34"/>
      <c r="J23" s="34"/>
      <c r="K23" s="34">
        <v>250</v>
      </c>
      <c r="L23" s="34"/>
      <c r="M23" s="34"/>
      <c r="N23" s="99"/>
    </row>
    <row r="24" spans="1:14" s="96" customFormat="1" ht="102" customHeight="1" x14ac:dyDescent="0.25">
      <c r="A24" s="88">
        <f t="shared" si="8"/>
        <v>18</v>
      </c>
      <c r="B24" s="35" t="s">
        <v>65</v>
      </c>
      <c r="C24" s="36"/>
      <c r="D24" s="34">
        <v>499.81599999999997</v>
      </c>
      <c r="E24" s="34">
        <v>249.90799999999999</v>
      </c>
      <c r="F24" s="34"/>
      <c r="G24" s="34"/>
      <c r="H24" s="34">
        <v>0</v>
      </c>
      <c r="I24" s="34"/>
      <c r="J24" s="34"/>
      <c r="K24" s="34">
        <v>249.90800000000002</v>
      </c>
      <c r="L24" s="34"/>
      <c r="M24" s="34"/>
      <c r="N24" s="99"/>
    </row>
    <row r="25" spans="1:14" s="96" customFormat="1" ht="74.25" customHeight="1" x14ac:dyDescent="0.25">
      <c r="A25" s="88">
        <f t="shared" si="8"/>
        <v>19</v>
      </c>
      <c r="B25" s="35" t="s">
        <v>66</v>
      </c>
      <c r="C25" s="36"/>
      <c r="D25" s="34">
        <v>443.428</v>
      </c>
      <c r="E25" s="34">
        <v>220</v>
      </c>
      <c r="F25" s="34"/>
      <c r="G25" s="34"/>
      <c r="H25" s="34">
        <v>0</v>
      </c>
      <c r="I25" s="34"/>
      <c r="J25" s="34"/>
      <c r="K25" s="34">
        <v>223.428</v>
      </c>
      <c r="L25" s="34"/>
      <c r="M25" s="34"/>
      <c r="N25" s="99" t="s">
        <v>1327</v>
      </c>
    </row>
    <row r="26" spans="1:14" s="96" customFormat="1" ht="108" customHeight="1" x14ac:dyDescent="0.25">
      <c r="A26" s="88">
        <f t="shared" si="8"/>
        <v>20</v>
      </c>
      <c r="B26" s="35" t="s">
        <v>67</v>
      </c>
      <c r="C26" s="36" t="s">
        <v>614</v>
      </c>
      <c r="D26" s="34">
        <v>499.68</v>
      </c>
      <c r="E26" s="34">
        <v>249.84</v>
      </c>
      <c r="F26" s="34"/>
      <c r="G26" s="34"/>
      <c r="H26" s="34">
        <v>0</v>
      </c>
      <c r="I26" s="34"/>
      <c r="J26" s="34"/>
      <c r="K26" s="34">
        <v>249.84</v>
      </c>
      <c r="L26" s="34">
        <v>249.68</v>
      </c>
      <c r="M26" s="34"/>
      <c r="N26" s="99" t="s">
        <v>615</v>
      </c>
    </row>
    <row r="27" spans="1:14" s="96" customFormat="1" ht="75" x14ac:dyDescent="0.25">
      <c r="A27" s="88">
        <f t="shared" si="8"/>
        <v>21</v>
      </c>
      <c r="B27" s="35" t="s">
        <v>68</v>
      </c>
      <c r="C27" s="36" t="s">
        <v>614</v>
      </c>
      <c r="D27" s="34">
        <v>500</v>
      </c>
      <c r="E27" s="34">
        <v>250</v>
      </c>
      <c r="F27" s="34"/>
      <c r="G27" s="34"/>
      <c r="H27" s="34">
        <v>0</v>
      </c>
      <c r="I27" s="34"/>
      <c r="J27" s="34"/>
      <c r="K27" s="34">
        <v>250</v>
      </c>
      <c r="L27" s="34">
        <v>250</v>
      </c>
      <c r="M27" s="34"/>
      <c r="N27" s="99"/>
    </row>
    <row r="28" spans="1:14" s="65" customFormat="1" ht="42.75" customHeight="1" x14ac:dyDescent="0.3">
      <c r="A28" s="61"/>
      <c r="B28" s="63" t="s">
        <v>69</v>
      </c>
      <c r="C28" s="62"/>
      <c r="D28" s="64">
        <f>SUM(D29)</f>
        <v>299.71300000000002</v>
      </c>
      <c r="E28" s="64">
        <f t="shared" ref="E28:G28" si="9">SUM(E29)</f>
        <v>149.85599999999999</v>
      </c>
      <c r="F28" s="64">
        <f t="shared" si="9"/>
        <v>0</v>
      </c>
      <c r="G28" s="64">
        <f t="shared" si="9"/>
        <v>0</v>
      </c>
      <c r="H28" s="64">
        <v>0</v>
      </c>
      <c r="I28" s="64">
        <v>0</v>
      </c>
      <c r="J28" s="64">
        <v>0</v>
      </c>
      <c r="K28" s="64">
        <v>149.857</v>
      </c>
      <c r="L28" s="64">
        <v>149.857</v>
      </c>
      <c r="M28" s="64">
        <v>22.123000000000001</v>
      </c>
      <c r="N28" s="64"/>
    </row>
    <row r="29" spans="1:14" s="96" customFormat="1" ht="75" x14ac:dyDescent="0.25">
      <c r="A29" s="88">
        <f>A27+1</f>
        <v>22</v>
      </c>
      <c r="B29" s="35" t="s">
        <v>70</v>
      </c>
      <c r="C29" s="36" t="s">
        <v>619</v>
      </c>
      <c r="D29" s="34">
        <v>299.71300000000002</v>
      </c>
      <c r="E29" s="34">
        <v>149.85599999999999</v>
      </c>
      <c r="F29" s="34"/>
      <c r="G29" s="34"/>
      <c r="H29" s="34">
        <v>0</v>
      </c>
      <c r="I29" s="34"/>
      <c r="J29" s="34"/>
      <c r="K29" s="34">
        <v>149.857</v>
      </c>
      <c r="L29" s="34">
        <v>149.857</v>
      </c>
      <c r="M29" s="34">
        <v>22.123000000000001</v>
      </c>
      <c r="N29" s="99" t="s">
        <v>620</v>
      </c>
    </row>
    <row r="30" spans="1:14" s="65" customFormat="1" ht="46.5" customHeight="1" x14ac:dyDescent="0.3">
      <c r="A30" s="61"/>
      <c r="B30" s="63" t="s">
        <v>71</v>
      </c>
      <c r="C30" s="62"/>
      <c r="D30" s="64">
        <f>SUM(D31:D33)</f>
        <v>1061.768</v>
      </c>
      <c r="E30" s="64">
        <f t="shared" ref="E30:G30" si="10">SUM(E31:E33)</f>
        <v>523.40200000000004</v>
      </c>
      <c r="F30" s="64">
        <f t="shared" si="10"/>
        <v>50</v>
      </c>
      <c r="G30" s="64">
        <f t="shared" si="10"/>
        <v>50</v>
      </c>
      <c r="H30" s="64">
        <v>0</v>
      </c>
      <c r="I30" s="64">
        <v>0</v>
      </c>
      <c r="J30" s="64">
        <v>0</v>
      </c>
      <c r="K30" s="64">
        <v>538.36599999999999</v>
      </c>
      <c r="L30" s="64">
        <v>78.998999999999995</v>
      </c>
      <c r="M30" s="64">
        <v>78.998999999999995</v>
      </c>
      <c r="N30" s="64"/>
    </row>
    <row r="31" spans="1:14" s="96" customFormat="1" ht="101.25" x14ac:dyDescent="0.25">
      <c r="A31" s="88">
        <f>A29+1</f>
        <v>23</v>
      </c>
      <c r="B31" s="35" t="s">
        <v>72</v>
      </c>
      <c r="C31" s="36" t="s">
        <v>621</v>
      </c>
      <c r="D31" s="34">
        <v>100</v>
      </c>
      <c r="E31" s="34">
        <v>50</v>
      </c>
      <c r="F31" s="34">
        <v>50</v>
      </c>
      <c r="G31" s="34">
        <v>50</v>
      </c>
      <c r="H31" s="34">
        <v>0</v>
      </c>
      <c r="I31" s="34"/>
      <c r="J31" s="34"/>
      <c r="K31" s="34">
        <v>50</v>
      </c>
      <c r="L31" s="34">
        <v>50</v>
      </c>
      <c r="M31" s="34">
        <v>50</v>
      </c>
      <c r="N31" s="99" t="s">
        <v>622</v>
      </c>
    </row>
    <row r="32" spans="1:14" s="96" customFormat="1" ht="112.5" x14ac:dyDescent="0.25">
      <c r="A32" s="88">
        <f>A31+1</f>
        <v>24</v>
      </c>
      <c r="B32" s="35" t="s">
        <v>73</v>
      </c>
      <c r="C32" s="36" t="s">
        <v>623</v>
      </c>
      <c r="D32" s="34">
        <v>461.77300000000002</v>
      </c>
      <c r="E32" s="34">
        <v>223.405</v>
      </c>
      <c r="F32" s="34"/>
      <c r="G32" s="34"/>
      <c r="H32" s="34">
        <v>0</v>
      </c>
      <c r="I32" s="34"/>
      <c r="J32" s="34"/>
      <c r="K32" s="34">
        <v>238.36799999999999</v>
      </c>
      <c r="L32" s="34">
        <v>28.998999999999999</v>
      </c>
      <c r="M32" s="34">
        <v>28.998999999999999</v>
      </c>
      <c r="N32" s="99" t="s">
        <v>624</v>
      </c>
    </row>
    <row r="33" spans="1:14" s="96" customFormat="1" ht="115.5" customHeight="1" x14ac:dyDescent="0.25">
      <c r="A33" s="88">
        <f>A32+1</f>
        <v>25</v>
      </c>
      <c r="B33" s="35" t="s">
        <v>74</v>
      </c>
      <c r="C33" s="36" t="s">
        <v>625</v>
      </c>
      <c r="D33" s="34">
        <v>499.995</v>
      </c>
      <c r="E33" s="34">
        <v>249.99700000000001</v>
      </c>
      <c r="F33" s="34"/>
      <c r="G33" s="34"/>
      <c r="H33" s="34">
        <v>0</v>
      </c>
      <c r="I33" s="34"/>
      <c r="J33" s="34"/>
      <c r="K33" s="34">
        <v>249.99799999999999</v>
      </c>
      <c r="L33" s="34"/>
      <c r="M33" s="34"/>
      <c r="N33" s="99"/>
    </row>
    <row r="34" spans="1:14" s="111" customFormat="1" x14ac:dyDescent="0.3">
      <c r="A34" s="108"/>
      <c r="B34" s="109" t="s">
        <v>75</v>
      </c>
      <c r="C34" s="101"/>
      <c r="D34" s="101">
        <f>D35+D56+D78+D83+D86+D97+D104+D109+D117+D126+D130+D134+D143+D151+D164+D171+D179+D183+D212+D194+D218+D222</f>
        <v>58112.063999999998</v>
      </c>
      <c r="E34" s="101">
        <f t="shared" ref="E34:M34" si="11">E35+E56+E78+E83+E86+E97+E104+E109+E117+E126+E130+E134+E143+E151+E164+E171+E179+E183+E212+E194+E218+E222</f>
        <v>28256.489999999994</v>
      </c>
      <c r="F34" s="110">
        <f t="shared" si="11"/>
        <v>7810.6720000000005</v>
      </c>
      <c r="G34" s="101">
        <f t="shared" si="11"/>
        <v>4677.6219999999994</v>
      </c>
      <c r="H34" s="101">
        <f t="shared" si="11"/>
        <v>15217.336000000001</v>
      </c>
      <c r="I34" s="101">
        <f t="shared" si="11"/>
        <v>8367.5577799999992</v>
      </c>
      <c r="J34" s="101">
        <f t="shared" si="11"/>
        <v>6513.0161899999985</v>
      </c>
      <c r="K34" s="101">
        <f t="shared" si="11"/>
        <v>14638.237999999999</v>
      </c>
      <c r="L34" s="101">
        <f t="shared" si="11"/>
        <v>7265.29</v>
      </c>
      <c r="M34" s="101">
        <f t="shared" si="11"/>
        <v>5143.7100000000009</v>
      </c>
      <c r="N34" s="101"/>
    </row>
    <row r="35" spans="1:14" s="65" customFormat="1" ht="27" customHeight="1" x14ac:dyDescent="0.3">
      <c r="A35" s="61"/>
      <c r="B35" s="63" t="s">
        <v>76</v>
      </c>
      <c r="C35" s="62"/>
      <c r="D35" s="64">
        <f>SUM(D36:D55)</f>
        <v>7645.1869999999981</v>
      </c>
      <c r="E35" s="64">
        <f t="shared" ref="E35:G35" si="12">SUM(E36:E55)</f>
        <v>3590.5909999999994</v>
      </c>
      <c r="F35" s="64">
        <f t="shared" si="12"/>
        <v>31.992000000000001</v>
      </c>
      <c r="G35" s="64">
        <f t="shared" si="12"/>
        <v>0</v>
      </c>
      <c r="H35" s="64">
        <v>1572.798</v>
      </c>
      <c r="I35" s="64">
        <v>136.69999999999999</v>
      </c>
      <c r="J35" s="64">
        <v>12.2</v>
      </c>
      <c r="K35" s="64">
        <v>2481.7980000000002</v>
      </c>
      <c r="L35" s="64">
        <v>433.59210000000007</v>
      </c>
      <c r="M35" s="64">
        <v>308.59210000000007</v>
      </c>
      <c r="N35" s="64"/>
    </row>
    <row r="36" spans="1:14" s="96" customFormat="1" ht="75.75" customHeight="1" x14ac:dyDescent="0.25">
      <c r="A36" s="88">
        <f>A33+1</f>
        <v>26</v>
      </c>
      <c r="B36" s="35" t="s">
        <v>77</v>
      </c>
      <c r="C36" s="36"/>
      <c r="D36" s="34">
        <v>452.92899999999997</v>
      </c>
      <c r="E36" s="34">
        <v>224</v>
      </c>
      <c r="F36" s="34"/>
      <c r="G36" s="34"/>
      <c r="H36" s="34">
        <v>137</v>
      </c>
      <c r="I36" s="34"/>
      <c r="J36" s="34"/>
      <c r="K36" s="34">
        <v>91.929000000000002</v>
      </c>
      <c r="L36" s="34"/>
      <c r="M36" s="34"/>
      <c r="N36" s="99"/>
    </row>
    <row r="37" spans="1:14" s="96" customFormat="1" ht="56.25" x14ac:dyDescent="0.25">
      <c r="A37" s="88">
        <f>A36+1</f>
        <v>27</v>
      </c>
      <c r="B37" s="35" t="s">
        <v>78</v>
      </c>
      <c r="C37" s="36" t="s">
        <v>626</v>
      </c>
      <c r="D37" s="34">
        <v>101.8</v>
      </c>
      <c r="E37" s="34">
        <v>50.9</v>
      </c>
      <c r="F37" s="34"/>
      <c r="G37" s="34"/>
      <c r="H37" s="34">
        <v>25.45</v>
      </c>
      <c r="I37" s="34"/>
      <c r="J37" s="34"/>
      <c r="K37" s="34">
        <v>25.45</v>
      </c>
      <c r="L37" s="34"/>
      <c r="M37" s="34"/>
      <c r="N37" s="112"/>
    </row>
    <row r="38" spans="1:14" s="96" customFormat="1" ht="147" customHeight="1" x14ac:dyDescent="0.25">
      <c r="A38" s="88">
        <f>A37+1</f>
        <v>28</v>
      </c>
      <c r="B38" s="35" t="s">
        <v>79</v>
      </c>
      <c r="C38" s="36" t="s">
        <v>627</v>
      </c>
      <c r="D38" s="34">
        <v>499.6</v>
      </c>
      <c r="E38" s="34">
        <v>200</v>
      </c>
      <c r="F38" s="34">
        <v>31.992000000000001</v>
      </c>
      <c r="G38" s="34"/>
      <c r="H38" s="34">
        <v>169.6</v>
      </c>
      <c r="I38" s="34"/>
      <c r="J38" s="34"/>
      <c r="K38" s="34">
        <v>130</v>
      </c>
      <c r="L38" s="34">
        <v>130</v>
      </c>
      <c r="M38" s="34">
        <v>130</v>
      </c>
      <c r="N38" s="99" t="s">
        <v>628</v>
      </c>
    </row>
    <row r="39" spans="1:14" s="96" customFormat="1" ht="83.25" customHeight="1" x14ac:dyDescent="0.25">
      <c r="A39" s="88">
        <f t="shared" ref="A39:A41" si="13">A38+1</f>
        <v>29</v>
      </c>
      <c r="B39" s="35" t="s">
        <v>80</v>
      </c>
      <c r="C39" s="36"/>
      <c r="D39" s="34">
        <v>499</v>
      </c>
      <c r="E39" s="34">
        <v>249.5</v>
      </c>
      <c r="F39" s="34"/>
      <c r="G39" s="34"/>
      <c r="H39" s="34">
        <v>124.5</v>
      </c>
      <c r="I39" s="34">
        <v>124.5</v>
      </c>
      <c r="J39" s="34">
        <v>0</v>
      </c>
      <c r="K39" s="34">
        <v>125</v>
      </c>
      <c r="L39" s="34">
        <v>125</v>
      </c>
      <c r="M39" s="34"/>
      <c r="N39" s="99"/>
    </row>
    <row r="40" spans="1:14" s="96" customFormat="1" ht="75" x14ac:dyDescent="0.25">
      <c r="A40" s="88">
        <f t="shared" si="13"/>
        <v>30</v>
      </c>
      <c r="B40" s="35" t="s">
        <v>81</v>
      </c>
      <c r="C40" s="36" t="s">
        <v>629</v>
      </c>
      <c r="D40" s="34">
        <v>299.54199999999997</v>
      </c>
      <c r="E40" s="34">
        <v>149.77099999999999</v>
      </c>
      <c r="F40" s="34"/>
      <c r="G40" s="34"/>
      <c r="H40" s="34">
        <v>85.888999999999996</v>
      </c>
      <c r="I40" s="34"/>
      <c r="J40" s="34"/>
      <c r="K40" s="34">
        <v>63.882000000000005</v>
      </c>
      <c r="L40" s="34"/>
      <c r="M40" s="34"/>
      <c r="N40" s="99" t="s">
        <v>630</v>
      </c>
    </row>
    <row r="41" spans="1:14" s="96" customFormat="1" ht="66.75" customHeight="1" x14ac:dyDescent="0.25">
      <c r="A41" s="88">
        <f t="shared" si="13"/>
        <v>31</v>
      </c>
      <c r="B41" s="35" t="s">
        <v>82</v>
      </c>
      <c r="C41" s="36" t="s">
        <v>631</v>
      </c>
      <c r="D41" s="34">
        <v>499.70600000000002</v>
      </c>
      <c r="E41" s="34">
        <v>249.85300000000001</v>
      </c>
      <c r="F41" s="34"/>
      <c r="G41" s="34"/>
      <c r="H41" s="34">
        <v>133.05699999999999</v>
      </c>
      <c r="I41" s="34">
        <v>12.2</v>
      </c>
      <c r="J41" s="34">
        <v>12.2</v>
      </c>
      <c r="K41" s="34">
        <v>116.79599999999999</v>
      </c>
      <c r="L41" s="34">
        <v>6.8</v>
      </c>
      <c r="M41" s="34">
        <v>6.8</v>
      </c>
      <c r="N41" s="99" t="s">
        <v>632</v>
      </c>
    </row>
    <row r="42" spans="1:14" s="96" customFormat="1" ht="152.25" customHeight="1" x14ac:dyDescent="0.25">
      <c r="A42" s="88">
        <f>A41+1</f>
        <v>32</v>
      </c>
      <c r="B42" s="35" t="s">
        <v>48</v>
      </c>
      <c r="C42" s="36" t="s">
        <v>633</v>
      </c>
      <c r="D42" s="34">
        <v>499.99799999999999</v>
      </c>
      <c r="E42" s="34">
        <v>240</v>
      </c>
      <c r="F42" s="34"/>
      <c r="G42" s="34"/>
      <c r="H42" s="34">
        <v>0</v>
      </c>
      <c r="I42" s="34"/>
      <c r="J42" s="34"/>
      <c r="K42" s="34">
        <v>259.99799999999999</v>
      </c>
      <c r="L42" s="34"/>
      <c r="M42" s="34"/>
      <c r="N42" s="99" t="s">
        <v>615</v>
      </c>
    </row>
    <row r="43" spans="1:14" s="96" customFormat="1" ht="75" x14ac:dyDescent="0.25">
      <c r="A43" s="88">
        <f t="shared" ref="A43:A55" si="14">A42+1</f>
        <v>33</v>
      </c>
      <c r="B43" s="35" t="s">
        <v>83</v>
      </c>
      <c r="C43" s="36" t="s">
        <v>629</v>
      </c>
      <c r="D43" s="34">
        <v>200</v>
      </c>
      <c r="E43" s="34">
        <v>100</v>
      </c>
      <c r="F43" s="34"/>
      <c r="G43" s="34"/>
      <c r="H43" s="34">
        <v>60</v>
      </c>
      <c r="I43" s="34"/>
      <c r="J43" s="34"/>
      <c r="K43" s="34">
        <v>40</v>
      </c>
      <c r="L43" s="34"/>
      <c r="M43" s="34"/>
      <c r="N43" s="99" t="s">
        <v>634</v>
      </c>
    </row>
    <row r="44" spans="1:14" s="91" customFormat="1" ht="181.5" customHeight="1" x14ac:dyDescent="0.25">
      <c r="A44" s="88">
        <f t="shared" si="14"/>
        <v>34</v>
      </c>
      <c r="B44" s="35" t="s">
        <v>51</v>
      </c>
      <c r="C44" s="36" t="s">
        <v>635</v>
      </c>
      <c r="D44" s="34">
        <v>441.21699999999998</v>
      </c>
      <c r="E44" s="34">
        <v>220</v>
      </c>
      <c r="F44" s="34"/>
      <c r="G44" s="34"/>
      <c r="H44" s="34">
        <v>0</v>
      </c>
      <c r="I44" s="34"/>
      <c r="J44" s="34"/>
      <c r="K44" s="34">
        <v>221.21700000000001</v>
      </c>
      <c r="L44" s="34"/>
      <c r="M44" s="34"/>
      <c r="N44" s="99" t="s">
        <v>636</v>
      </c>
    </row>
    <row r="45" spans="1:14" s="96" customFormat="1" ht="40.5" x14ac:dyDescent="0.25">
      <c r="A45" s="88">
        <f t="shared" si="14"/>
        <v>35</v>
      </c>
      <c r="B45" s="35" t="s">
        <v>84</v>
      </c>
      <c r="C45" s="36" t="s">
        <v>637</v>
      </c>
      <c r="D45" s="34">
        <v>499.41699999999997</v>
      </c>
      <c r="E45" s="34">
        <v>200</v>
      </c>
      <c r="F45" s="34"/>
      <c r="G45" s="34"/>
      <c r="H45" s="34">
        <v>164.417</v>
      </c>
      <c r="I45" s="34"/>
      <c r="J45" s="34"/>
      <c r="K45" s="34">
        <v>135</v>
      </c>
      <c r="L45" s="34">
        <v>9.8210499999999996</v>
      </c>
      <c r="M45" s="34">
        <v>9.8210499999999996</v>
      </c>
      <c r="N45" s="99" t="s">
        <v>638</v>
      </c>
    </row>
    <row r="46" spans="1:14" s="91" customFormat="1" ht="116.25" customHeight="1" x14ac:dyDescent="0.25">
      <c r="A46" s="88">
        <f t="shared" si="14"/>
        <v>36</v>
      </c>
      <c r="B46" s="35" t="s">
        <v>85</v>
      </c>
      <c r="C46" s="36" t="s">
        <v>639</v>
      </c>
      <c r="D46" s="34">
        <v>492.86900000000003</v>
      </c>
      <c r="E46" s="34">
        <v>200</v>
      </c>
      <c r="F46" s="34"/>
      <c r="G46" s="34"/>
      <c r="H46" s="34">
        <v>162.869</v>
      </c>
      <c r="I46" s="34"/>
      <c r="J46" s="34"/>
      <c r="K46" s="34">
        <v>130</v>
      </c>
      <c r="L46" s="34">
        <v>9.8210499999999996</v>
      </c>
      <c r="M46" s="34">
        <v>9.8210499999999996</v>
      </c>
      <c r="N46" s="99" t="s">
        <v>638</v>
      </c>
    </row>
    <row r="47" spans="1:14" s="91" customFormat="1" ht="141.75" customHeight="1" x14ac:dyDescent="0.25">
      <c r="A47" s="88">
        <f t="shared" si="14"/>
        <v>37</v>
      </c>
      <c r="B47" s="35" t="s">
        <v>86</v>
      </c>
      <c r="C47" s="36" t="s">
        <v>640</v>
      </c>
      <c r="D47" s="34">
        <v>245.58799999999999</v>
      </c>
      <c r="E47" s="34">
        <v>122.794</v>
      </c>
      <c r="F47" s="34"/>
      <c r="G47" s="34"/>
      <c r="H47" s="34">
        <v>39.293999999999997</v>
      </c>
      <c r="I47" s="34"/>
      <c r="J47" s="34"/>
      <c r="K47" s="34">
        <v>83.5</v>
      </c>
      <c r="L47" s="34">
        <v>83.5</v>
      </c>
      <c r="M47" s="34">
        <v>83.5</v>
      </c>
      <c r="N47" s="99" t="s">
        <v>641</v>
      </c>
    </row>
    <row r="48" spans="1:14" s="91" customFormat="1" ht="87.75" customHeight="1" x14ac:dyDescent="0.25">
      <c r="A48" s="88">
        <f t="shared" si="14"/>
        <v>38</v>
      </c>
      <c r="B48" s="35" t="s">
        <v>54</v>
      </c>
      <c r="C48" s="36" t="s">
        <v>642</v>
      </c>
      <c r="D48" s="34">
        <v>100.334</v>
      </c>
      <c r="E48" s="34">
        <v>50</v>
      </c>
      <c r="F48" s="34"/>
      <c r="G48" s="34"/>
      <c r="H48" s="34">
        <v>0</v>
      </c>
      <c r="I48" s="34"/>
      <c r="J48" s="34"/>
      <c r="K48" s="34">
        <v>50.334000000000003</v>
      </c>
      <c r="L48" s="34"/>
      <c r="M48" s="34"/>
      <c r="N48" s="99"/>
    </row>
    <row r="49" spans="1:14" s="91" customFormat="1" ht="75" x14ac:dyDescent="0.25">
      <c r="A49" s="88">
        <f t="shared" si="14"/>
        <v>39</v>
      </c>
      <c r="B49" s="35" t="s">
        <v>87</v>
      </c>
      <c r="C49" s="36" t="s">
        <v>629</v>
      </c>
      <c r="D49" s="34">
        <v>499.8</v>
      </c>
      <c r="E49" s="113">
        <v>249.9</v>
      </c>
      <c r="F49" s="113"/>
      <c r="G49" s="113"/>
      <c r="H49" s="34">
        <v>148.9</v>
      </c>
      <c r="I49" s="34"/>
      <c r="J49" s="34"/>
      <c r="K49" s="34">
        <v>101</v>
      </c>
      <c r="L49" s="34"/>
      <c r="M49" s="34"/>
      <c r="N49" s="99"/>
    </row>
    <row r="50" spans="1:14" s="91" customFormat="1" ht="108.75" customHeight="1" x14ac:dyDescent="0.25">
      <c r="A50" s="88">
        <f t="shared" si="14"/>
        <v>40</v>
      </c>
      <c r="B50" s="35" t="s">
        <v>88</v>
      </c>
      <c r="C50" s="36" t="s">
        <v>643</v>
      </c>
      <c r="D50" s="34">
        <v>497.7</v>
      </c>
      <c r="E50" s="90">
        <v>199.08</v>
      </c>
      <c r="F50" s="90"/>
      <c r="G50" s="90"/>
      <c r="H50" s="34">
        <v>174.19499999999999</v>
      </c>
      <c r="I50" s="34"/>
      <c r="J50" s="34"/>
      <c r="K50" s="34">
        <v>124.425</v>
      </c>
      <c r="L50" s="34">
        <v>68.650000000000006</v>
      </c>
      <c r="M50" s="34">
        <v>68.650000000000006</v>
      </c>
      <c r="N50" s="99" t="s">
        <v>644</v>
      </c>
    </row>
    <row r="51" spans="1:14" s="91" customFormat="1" ht="87.75" customHeight="1" x14ac:dyDescent="0.25">
      <c r="A51" s="88">
        <f t="shared" si="14"/>
        <v>41</v>
      </c>
      <c r="B51" s="35" t="s">
        <v>645</v>
      </c>
      <c r="C51" s="36" t="s">
        <v>646</v>
      </c>
      <c r="D51" s="34">
        <v>435</v>
      </c>
      <c r="E51" s="90">
        <v>200</v>
      </c>
      <c r="F51" s="114"/>
      <c r="G51" s="114"/>
      <c r="H51" s="34">
        <v>0</v>
      </c>
      <c r="I51" s="34"/>
      <c r="J51" s="34"/>
      <c r="K51" s="34">
        <v>235</v>
      </c>
      <c r="L51" s="34"/>
      <c r="M51" s="34"/>
      <c r="N51" s="99" t="s">
        <v>647</v>
      </c>
    </row>
    <row r="52" spans="1:14" s="91" customFormat="1" ht="64.5" customHeight="1" x14ac:dyDescent="0.25">
      <c r="A52" s="88">
        <f t="shared" si="14"/>
        <v>42</v>
      </c>
      <c r="B52" s="35" t="s">
        <v>648</v>
      </c>
      <c r="C52" s="36" t="s">
        <v>649</v>
      </c>
      <c r="D52" s="34">
        <v>498.9</v>
      </c>
      <c r="E52" s="90">
        <v>243.9</v>
      </c>
      <c r="F52" s="114"/>
      <c r="G52" s="114"/>
      <c r="H52" s="34">
        <v>0</v>
      </c>
      <c r="I52" s="34"/>
      <c r="J52" s="34"/>
      <c r="K52" s="34">
        <v>255</v>
      </c>
      <c r="L52" s="34"/>
      <c r="M52" s="34"/>
      <c r="N52" s="99"/>
    </row>
    <row r="53" spans="1:14" s="97" customFormat="1" ht="87.75" customHeight="1" x14ac:dyDescent="0.25">
      <c r="A53" s="115">
        <f t="shared" si="14"/>
        <v>43</v>
      </c>
      <c r="B53" s="37" t="s">
        <v>650</v>
      </c>
      <c r="C53" s="38" t="s">
        <v>651</v>
      </c>
      <c r="D53" s="39">
        <v>154.76599999999999</v>
      </c>
      <c r="E53" s="116">
        <v>77.382999999999996</v>
      </c>
      <c r="F53" s="117"/>
      <c r="G53" s="117"/>
      <c r="H53" s="34">
        <v>61.905999999999999</v>
      </c>
      <c r="I53" s="34"/>
      <c r="J53" s="34"/>
      <c r="K53" s="34">
        <v>15.477</v>
      </c>
      <c r="L53" s="34"/>
      <c r="M53" s="34"/>
      <c r="N53" s="100"/>
    </row>
    <row r="54" spans="1:14" s="91" customFormat="1" ht="87.75" customHeight="1" x14ac:dyDescent="0.25">
      <c r="A54" s="88">
        <f t="shared" si="14"/>
        <v>44</v>
      </c>
      <c r="B54" s="35" t="s">
        <v>652</v>
      </c>
      <c r="C54" s="36" t="s">
        <v>653</v>
      </c>
      <c r="D54" s="34">
        <v>379.91</v>
      </c>
      <c r="E54" s="90">
        <v>189.95500000000001</v>
      </c>
      <c r="F54" s="114"/>
      <c r="G54" s="114"/>
      <c r="H54" s="34">
        <v>85.721000000000004</v>
      </c>
      <c r="I54" s="34"/>
      <c r="J54" s="34"/>
      <c r="K54" s="34">
        <v>104.23400000000001</v>
      </c>
      <c r="L54" s="34"/>
      <c r="M54" s="34"/>
      <c r="N54" s="99"/>
    </row>
    <row r="55" spans="1:14" s="91" customFormat="1" ht="87.75" customHeight="1" x14ac:dyDescent="0.25">
      <c r="A55" s="88">
        <f t="shared" si="14"/>
        <v>45</v>
      </c>
      <c r="B55" s="35" t="s">
        <v>654</v>
      </c>
      <c r="C55" s="36" t="s">
        <v>655</v>
      </c>
      <c r="D55" s="34">
        <v>347.11099999999999</v>
      </c>
      <c r="E55" s="90">
        <v>173.55500000000001</v>
      </c>
      <c r="F55" s="114"/>
      <c r="G55" s="114"/>
      <c r="H55" s="34">
        <v>0</v>
      </c>
      <c r="I55" s="34"/>
      <c r="J55" s="34"/>
      <c r="K55" s="34">
        <v>173.55600000000001</v>
      </c>
      <c r="L55" s="34"/>
      <c r="M55" s="34"/>
      <c r="N55" s="99"/>
    </row>
    <row r="56" spans="1:14" s="73" customFormat="1" x14ac:dyDescent="0.25">
      <c r="A56" s="70"/>
      <c r="B56" s="71" t="s">
        <v>89</v>
      </c>
      <c r="C56" s="72"/>
      <c r="D56" s="64">
        <f t="shared" ref="D56:F56" si="15">SUM(D57:D77)</f>
        <v>6982.4829999999984</v>
      </c>
      <c r="E56" s="74">
        <f t="shared" si="15"/>
        <v>3487.3280000000004</v>
      </c>
      <c r="F56" s="74">
        <f t="shared" si="15"/>
        <v>1182.1079999999999</v>
      </c>
      <c r="G56" s="74">
        <f>SUM(G57:G77)</f>
        <v>650.03100000000006</v>
      </c>
      <c r="H56" s="74">
        <f>SUM(H57:H77)</f>
        <v>1799.5049999999999</v>
      </c>
      <c r="I56" s="74">
        <f t="shared" ref="I56:M56" si="16">SUM(I57:I77)</f>
        <v>1160.9669999999999</v>
      </c>
      <c r="J56" s="74">
        <f t="shared" si="16"/>
        <v>1170.0419999999999</v>
      </c>
      <c r="K56" s="74">
        <f t="shared" si="16"/>
        <v>1695.65</v>
      </c>
      <c r="L56" s="74">
        <f t="shared" si="16"/>
        <v>1078.1000000000001</v>
      </c>
      <c r="M56" s="74">
        <f t="shared" si="16"/>
        <v>1027.6000000000001</v>
      </c>
      <c r="N56" s="64"/>
    </row>
    <row r="57" spans="1:14" s="91" customFormat="1" ht="90.75" customHeight="1" x14ac:dyDescent="0.25">
      <c r="A57" s="88">
        <f>A55+1</f>
        <v>46</v>
      </c>
      <c r="B57" s="35" t="s">
        <v>90</v>
      </c>
      <c r="C57" s="36" t="s">
        <v>656</v>
      </c>
      <c r="D57" s="34">
        <v>449.52499999999998</v>
      </c>
      <c r="E57" s="34">
        <v>224.762</v>
      </c>
      <c r="F57" s="34"/>
      <c r="G57" s="34"/>
      <c r="H57" s="34">
        <v>130.26300000000001</v>
      </c>
      <c r="I57" s="34">
        <v>130.26300000000001</v>
      </c>
      <c r="J57" s="34">
        <v>130.26300000000001</v>
      </c>
      <c r="K57" s="34">
        <v>94.5</v>
      </c>
      <c r="L57" s="34">
        <v>84.5</v>
      </c>
      <c r="M57" s="34">
        <v>84.5</v>
      </c>
      <c r="N57" s="99" t="s">
        <v>657</v>
      </c>
    </row>
    <row r="58" spans="1:14" s="91" customFormat="1" ht="90.75" customHeight="1" x14ac:dyDescent="0.25">
      <c r="A58" s="88">
        <f>A57+1</f>
        <v>47</v>
      </c>
      <c r="B58" s="35" t="s">
        <v>91</v>
      </c>
      <c r="C58" s="36" t="s">
        <v>658</v>
      </c>
      <c r="D58" s="34">
        <v>497.464</v>
      </c>
      <c r="E58" s="34">
        <v>248.732</v>
      </c>
      <c r="F58" s="34"/>
      <c r="G58" s="34"/>
      <c r="H58" s="34">
        <v>123.732</v>
      </c>
      <c r="I58" s="34">
        <v>6.7</v>
      </c>
      <c r="J58" s="34">
        <v>6.7</v>
      </c>
      <c r="K58" s="34">
        <v>125</v>
      </c>
      <c r="L58" s="34"/>
      <c r="M58" s="34"/>
      <c r="N58" s="99" t="s">
        <v>657</v>
      </c>
    </row>
    <row r="59" spans="1:14" s="91" customFormat="1" ht="60.75" x14ac:dyDescent="0.25">
      <c r="A59" s="88">
        <f>A58+1</f>
        <v>48</v>
      </c>
      <c r="B59" s="35" t="s">
        <v>92</v>
      </c>
      <c r="C59" s="36" t="s">
        <v>659</v>
      </c>
      <c r="D59" s="34">
        <v>499.54399999999998</v>
      </c>
      <c r="E59" s="34">
        <v>249.77099999999999</v>
      </c>
      <c r="F59" s="34"/>
      <c r="G59" s="34"/>
      <c r="H59" s="34">
        <v>123.119</v>
      </c>
      <c r="I59" s="34">
        <v>123.119</v>
      </c>
      <c r="J59" s="34">
        <v>123.119</v>
      </c>
      <c r="K59" s="34">
        <v>126.654</v>
      </c>
      <c r="L59" s="34">
        <v>87</v>
      </c>
      <c r="M59" s="34">
        <v>87</v>
      </c>
      <c r="N59" s="99" t="s">
        <v>660</v>
      </c>
    </row>
    <row r="60" spans="1:14" s="91" customFormat="1" ht="81" x14ac:dyDescent="0.25">
      <c r="A60" s="88">
        <f t="shared" ref="A60:A75" si="17">A59+1</f>
        <v>49</v>
      </c>
      <c r="B60" s="35" t="s">
        <v>93</v>
      </c>
      <c r="C60" s="36" t="s">
        <v>661</v>
      </c>
      <c r="D60" s="34">
        <v>100.497</v>
      </c>
      <c r="E60" s="34">
        <v>50.247999999999998</v>
      </c>
      <c r="F60" s="34">
        <v>50.247999999999998</v>
      </c>
      <c r="G60" s="34">
        <v>50.247999999999998</v>
      </c>
      <c r="H60" s="34">
        <v>29.248999999999999</v>
      </c>
      <c r="I60" s="34">
        <v>29.248999999999999</v>
      </c>
      <c r="J60" s="34">
        <v>29.248999999999999</v>
      </c>
      <c r="K60" s="34">
        <v>21</v>
      </c>
      <c r="L60" s="34">
        <v>21</v>
      </c>
      <c r="M60" s="34">
        <v>21</v>
      </c>
      <c r="N60" s="99" t="s">
        <v>662</v>
      </c>
    </row>
    <row r="61" spans="1:14" s="91" customFormat="1" ht="60.75" x14ac:dyDescent="0.25">
      <c r="A61" s="88">
        <f t="shared" si="17"/>
        <v>50</v>
      </c>
      <c r="B61" s="35" t="s">
        <v>94</v>
      </c>
      <c r="C61" s="36" t="s">
        <v>663</v>
      </c>
      <c r="D61" s="34">
        <v>102.41500000000001</v>
      </c>
      <c r="E61" s="34">
        <v>51.207000000000001</v>
      </c>
      <c r="F61" s="34">
        <v>51.207000000000001</v>
      </c>
      <c r="G61" s="34">
        <v>51.207000000000001</v>
      </c>
      <c r="H61" s="34">
        <v>25.207999999999998</v>
      </c>
      <c r="I61" s="34">
        <v>13.164999999999999</v>
      </c>
      <c r="J61" s="34">
        <v>13.164999999999999</v>
      </c>
      <c r="K61" s="34">
        <v>26</v>
      </c>
      <c r="L61" s="34">
        <v>26</v>
      </c>
      <c r="M61" s="34">
        <v>26</v>
      </c>
      <c r="N61" s="99" t="s">
        <v>664</v>
      </c>
    </row>
    <row r="62" spans="1:14" s="91" customFormat="1" ht="60.75" x14ac:dyDescent="0.25">
      <c r="A62" s="88">
        <f t="shared" si="17"/>
        <v>51</v>
      </c>
      <c r="B62" s="35" t="s">
        <v>95</v>
      </c>
      <c r="C62" s="36" t="s">
        <v>665</v>
      </c>
      <c r="D62" s="34">
        <v>174.99600000000001</v>
      </c>
      <c r="E62" s="34">
        <v>87.498000000000005</v>
      </c>
      <c r="F62" s="34">
        <v>87.498000000000005</v>
      </c>
      <c r="G62" s="34">
        <v>87.498000000000005</v>
      </c>
      <c r="H62" s="34">
        <v>43.698</v>
      </c>
      <c r="I62" s="34">
        <v>40.456000000000003</v>
      </c>
      <c r="J62" s="34">
        <v>40.456000000000003</v>
      </c>
      <c r="K62" s="34">
        <v>43.8</v>
      </c>
      <c r="L62" s="34">
        <v>43.8</v>
      </c>
      <c r="M62" s="34">
        <v>43.8</v>
      </c>
      <c r="N62" s="99" t="s">
        <v>666</v>
      </c>
    </row>
    <row r="63" spans="1:14" s="91" customFormat="1" ht="60.75" x14ac:dyDescent="0.25">
      <c r="A63" s="88">
        <f t="shared" si="17"/>
        <v>52</v>
      </c>
      <c r="B63" s="35" t="s">
        <v>96</v>
      </c>
      <c r="C63" s="36" t="s">
        <v>667</v>
      </c>
      <c r="D63" s="34">
        <v>121.16</v>
      </c>
      <c r="E63" s="34">
        <v>60.5</v>
      </c>
      <c r="F63" s="34">
        <v>60.5</v>
      </c>
      <c r="G63" s="34">
        <v>60.5</v>
      </c>
      <c r="H63" s="34">
        <v>36.159999999999997</v>
      </c>
      <c r="I63" s="34">
        <v>17.625</v>
      </c>
      <c r="J63" s="34">
        <v>24.5</v>
      </c>
      <c r="K63" s="34">
        <v>24.5</v>
      </c>
      <c r="L63" s="34">
        <v>24.5</v>
      </c>
      <c r="M63" s="34">
        <v>0</v>
      </c>
      <c r="N63" s="99" t="s">
        <v>664</v>
      </c>
    </row>
    <row r="64" spans="1:14" s="91" customFormat="1" ht="60.75" x14ac:dyDescent="0.25">
      <c r="A64" s="88">
        <f t="shared" si="17"/>
        <v>53</v>
      </c>
      <c r="B64" s="35" t="s">
        <v>97</v>
      </c>
      <c r="C64" s="36" t="s">
        <v>668</v>
      </c>
      <c r="D64" s="34">
        <v>143.29599999999999</v>
      </c>
      <c r="E64" s="34">
        <v>71.599999999999994</v>
      </c>
      <c r="F64" s="34"/>
      <c r="G64" s="34"/>
      <c r="H64" s="34">
        <v>41.595999999999997</v>
      </c>
      <c r="I64" s="34"/>
      <c r="J64" s="34"/>
      <c r="K64" s="34">
        <v>30.1</v>
      </c>
      <c r="L64" s="34"/>
      <c r="M64" s="34"/>
      <c r="N64" s="99" t="s">
        <v>664</v>
      </c>
    </row>
    <row r="65" spans="1:14" s="91" customFormat="1" ht="60.75" x14ac:dyDescent="0.25">
      <c r="A65" s="88">
        <f t="shared" si="17"/>
        <v>54</v>
      </c>
      <c r="B65" s="35" t="s">
        <v>98</v>
      </c>
      <c r="C65" s="36" t="s">
        <v>669</v>
      </c>
      <c r="D65" s="34">
        <v>497.11399999999998</v>
      </c>
      <c r="E65" s="34">
        <v>248.55699999999999</v>
      </c>
      <c r="F65" s="34"/>
      <c r="G65" s="34"/>
      <c r="H65" s="34">
        <v>119.307</v>
      </c>
      <c r="I65" s="34"/>
      <c r="J65" s="34"/>
      <c r="K65" s="34">
        <v>129.25</v>
      </c>
      <c r="L65" s="34">
        <v>53.915999999999997</v>
      </c>
      <c r="M65" s="34">
        <v>53.915999999999997</v>
      </c>
      <c r="N65" s="99"/>
    </row>
    <row r="66" spans="1:14" s="91" customFormat="1" ht="81" x14ac:dyDescent="0.25">
      <c r="A66" s="88">
        <f t="shared" si="17"/>
        <v>55</v>
      </c>
      <c r="B66" s="35" t="s">
        <v>99</v>
      </c>
      <c r="C66" s="36" t="s">
        <v>670</v>
      </c>
      <c r="D66" s="34">
        <v>100.58</v>
      </c>
      <c r="E66" s="34">
        <v>50.29</v>
      </c>
      <c r="F66" s="34"/>
      <c r="G66" s="34"/>
      <c r="H66" s="34">
        <v>24.79</v>
      </c>
      <c r="I66" s="34">
        <v>24.79</v>
      </c>
      <c r="J66" s="34">
        <v>24.79</v>
      </c>
      <c r="K66" s="34">
        <v>25.5</v>
      </c>
      <c r="L66" s="34">
        <v>25.5</v>
      </c>
      <c r="M66" s="34">
        <v>25.5</v>
      </c>
      <c r="N66" s="99" t="s">
        <v>671</v>
      </c>
    </row>
    <row r="67" spans="1:14" s="91" customFormat="1" ht="60.75" x14ac:dyDescent="0.25">
      <c r="A67" s="88">
        <f t="shared" si="17"/>
        <v>56</v>
      </c>
      <c r="B67" s="35" t="s">
        <v>100</v>
      </c>
      <c r="C67" s="36" t="s">
        <v>672</v>
      </c>
      <c r="D67" s="34">
        <v>498.49700000000001</v>
      </c>
      <c r="E67" s="34">
        <v>249.24799999999999</v>
      </c>
      <c r="F67" s="34">
        <v>184.16200000000001</v>
      </c>
      <c r="G67" s="34"/>
      <c r="H67" s="34">
        <v>123.792</v>
      </c>
      <c r="I67" s="34">
        <v>123.792</v>
      </c>
      <c r="J67" s="34">
        <v>123.792</v>
      </c>
      <c r="K67" s="34">
        <v>125.45699999999999</v>
      </c>
      <c r="L67" s="34">
        <v>125.45699999999999</v>
      </c>
      <c r="M67" s="34">
        <v>125.45699999999999</v>
      </c>
      <c r="N67" s="99" t="s">
        <v>673</v>
      </c>
    </row>
    <row r="68" spans="1:14" s="91" customFormat="1" ht="60.75" x14ac:dyDescent="0.25">
      <c r="A68" s="88">
        <f t="shared" si="17"/>
        <v>57</v>
      </c>
      <c r="B68" s="35" t="s">
        <v>101</v>
      </c>
      <c r="C68" s="36" t="s">
        <v>674</v>
      </c>
      <c r="D68" s="34">
        <v>500</v>
      </c>
      <c r="E68" s="34">
        <v>250</v>
      </c>
      <c r="F68" s="34"/>
      <c r="G68" s="34"/>
      <c r="H68" s="34">
        <v>124.848</v>
      </c>
      <c r="I68" s="34">
        <v>124.848</v>
      </c>
      <c r="J68" s="34">
        <v>124.848</v>
      </c>
      <c r="K68" s="34">
        <v>125.152</v>
      </c>
      <c r="L68" s="34">
        <v>125.152</v>
      </c>
      <c r="M68" s="34">
        <v>125.152</v>
      </c>
      <c r="N68" s="99" t="s">
        <v>675</v>
      </c>
    </row>
    <row r="69" spans="1:14" s="91" customFormat="1" ht="60.75" x14ac:dyDescent="0.25">
      <c r="A69" s="88">
        <f t="shared" si="17"/>
        <v>58</v>
      </c>
      <c r="B69" s="35" t="s">
        <v>102</v>
      </c>
      <c r="C69" s="36" t="s">
        <v>676</v>
      </c>
      <c r="D69" s="34">
        <v>100</v>
      </c>
      <c r="E69" s="34">
        <v>50</v>
      </c>
      <c r="F69" s="34">
        <v>49.935000000000002</v>
      </c>
      <c r="G69" s="34">
        <v>49.935000000000002</v>
      </c>
      <c r="H69" s="34">
        <v>29</v>
      </c>
      <c r="I69" s="34">
        <v>28.995999999999999</v>
      </c>
      <c r="J69" s="34">
        <v>28.995999999999999</v>
      </c>
      <c r="K69" s="34">
        <v>21</v>
      </c>
      <c r="L69" s="34">
        <v>21</v>
      </c>
      <c r="M69" s="34">
        <v>21</v>
      </c>
      <c r="N69" s="99" t="s">
        <v>677</v>
      </c>
    </row>
    <row r="70" spans="1:14" s="91" customFormat="1" ht="56.25" x14ac:dyDescent="0.25">
      <c r="A70" s="88">
        <f t="shared" si="17"/>
        <v>59</v>
      </c>
      <c r="B70" s="35" t="s">
        <v>103</v>
      </c>
      <c r="C70" s="36" t="s">
        <v>678</v>
      </c>
      <c r="D70" s="34">
        <v>103</v>
      </c>
      <c r="E70" s="34">
        <v>51.5</v>
      </c>
      <c r="F70" s="34">
        <v>51.5</v>
      </c>
      <c r="G70" s="34">
        <v>51.5</v>
      </c>
      <c r="H70" s="34">
        <v>25.5</v>
      </c>
      <c r="I70" s="34">
        <v>23.8</v>
      </c>
      <c r="J70" s="34">
        <v>26</v>
      </c>
      <c r="K70" s="34">
        <v>26</v>
      </c>
      <c r="L70" s="34">
        <v>26</v>
      </c>
      <c r="M70" s="34">
        <v>0</v>
      </c>
      <c r="N70" s="99" t="s">
        <v>673</v>
      </c>
    </row>
    <row r="71" spans="1:14" s="91" customFormat="1" ht="60.75" x14ac:dyDescent="0.25">
      <c r="A71" s="88">
        <f t="shared" si="17"/>
        <v>60</v>
      </c>
      <c r="B71" s="35" t="s">
        <v>104</v>
      </c>
      <c r="C71" s="36" t="s">
        <v>679</v>
      </c>
      <c r="D71" s="34">
        <v>248.39599999999999</v>
      </c>
      <c r="E71" s="34">
        <v>124.19799999999999</v>
      </c>
      <c r="F71" s="34">
        <v>100.6</v>
      </c>
      <c r="G71" s="34">
        <v>95.24</v>
      </c>
      <c r="H71" s="34">
        <v>61.898000000000003</v>
      </c>
      <c r="I71" s="34">
        <v>61.898000000000003</v>
      </c>
      <c r="J71" s="34">
        <v>61.898000000000003</v>
      </c>
      <c r="K71" s="34">
        <v>62.3</v>
      </c>
      <c r="L71" s="34">
        <v>62.3</v>
      </c>
      <c r="M71" s="34">
        <v>62.3</v>
      </c>
      <c r="N71" s="99" t="s">
        <v>675</v>
      </c>
    </row>
    <row r="72" spans="1:14" s="91" customFormat="1" ht="53.25" customHeight="1" x14ac:dyDescent="0.25">
      <c r="A72" s="88">
        <f t="shared" si="17"/>
        <v>61</v>
      </c>
      <c r="B72" s="35" t="s">
        <v>105</v>
      </c>
      <c r="C72" s="36" t="s">
        <v>680</v>
      </c>
      <c r="D72" s="34">
        <v>499.00799999999998</v>
      </c>
      <c r="E72" s="34">
        <v>249.50299999999999</v>
      </c>
      <c r="F72" s="34">
        <v>203.90299999999999</v>
      </c>
      <c r="G72" s="34">
        <v>203.90299999999999</v>
      </c>
      <c r="H72" s="34">
        <v>124.467</v>
      </c>
      <c r="I72" s="34">
        <v>124.497</v>
      </c>
      <c r="J72" s="34">
        <v>124.497</v>
      </c>
      <c r="K72" s="34">
        <v>125.038</v>
      </c>
      <c r="L72" s="34">
        <v>125.038</v>
      </c>
      <c r="M72" s="34">
        <v>125.038</v>
      </c>
      <c r="N72" s="99" t="s">
        <v>681</v>
      </c>
    </row>
    <row r="73" spans="1:14" s="91" customFormat="1" ht="60.75" x14ac:dyDescent="0.25">
      <c r="A73" s="88">
        <f t="shared" si="17"/>
        <v>62</v>
      </c>
      <c r="B73" s="35" t="s">
        <v>106</v>
      </c>
      <c r="C73" s="36" t="s">
        <v>682</v>
      </c>
      <c r="D73" s="34">
        <v>499.26299999999998</v>
      </c>
      <c r="E73" s="34">
        <v>249.63200000000001</v>
      </c>
      <c r="F73" s="34">
        <v>207.55500000000001</v>
      </c>
      <c r="G73" s="34"/>
      <c r="H73" s="34">
        <v>123.18</v>
      </c>
      <c r="I73" s="34">
        <v>123.18</v>
      </c>
      <c r="J73" s="34">
        <v>123.18</v>
      </c>
      <c r="K73" s="34">
        <v>126.45099999999999</v>
      </c>
      <c r="L73" s="34">
        <v>126.45099999999999</v>
      </c>
      <c r="M73" s="34">
        <v>126.45099999999999</v>
      </c>
      <c r="N73" s="99" t="s">
        <v>681</v>
      </c>
    </row>
    <row r="74" spans="1:14" s="91" customFormat="1" ht="56.25" x14ac:dyDescent="0.25">
      <c r="A74" s="88">
        <f t="shared" si="17"/>
        <v>63</v>
      </c>
      <c r="B74" s="35" t="s">
        <v>107</v>
      </c>
      <c r="C74" s="36" t="s">
        <v>683</v>
      </c>
      <c r="D74" s="34">
        <v>500</v>
      </c>
      <c r="E74" s="34">
        <v>250</v>
      </c>
      <c r="F74" s="34">
        <v>135</v>
      </c>
      <c r="G74" s="34"/>
      <c r="H74" s="34">
        <v>149.51400000000001</v>
      </c>
      <c r="I74" s="34">
        <v>149.51</v>
      </c>
      <c r="J74" s="34">
        <v>149.51</v>
      </c>
      <c r="K74" s="34">
        <v>100.486</v>
      </c>
      <c r="L74" s="34">
        <v>100.486</v>
      </c>
      <c r="M74" s="34">
        <v>100.486</v>
      </c>
      <c r="N74" s="99" t="s">
        <v>675</v>
      </c>
    </row>
    <row r="75" spans="1:14" s="91" customFormat="1" ht="60.75" x14ac:dyDescent="0.25">
      <c r="A75" s="88">
        <f t="shared" si="17"/>
        <v>64</v>
      </c>
      <c r="B75" s="35" t="s">
        <v>684</v>
      </c>
      <c r="C75" s="36" t="s">
        <v>685</v>
      </c>
      <c r="D75" s="34">
        <v>499.96699999999998</v>
      </c>
      <c r="E75" s="34">
        <v>249.983</v>
      </c>
      <c r="F75" s="34"/>
      <c r="G75" s="34"/>
      <c r="H75" s="34">
        <v>124.80200000000001</v>
      </c>
      <c r="I75" s="34">
        <v>4.2789999999999999</v>
      </c>
      <c r="J75" s="34">
        <v>4.2789999999999999</v>
      </c>
      <c r="K75" s="34">
        <v>125.182</v>
      </c>
      <c r="L75" s="34"/>
      <c r="M75" s="34"/>
      <c r="N75" s="99" t="s">
        <v>686</v>
      </c>
    </row>
    <row r="76" spans="1:14" s="91" customFormat="1" ht="60.75" x14ac:dyDescent="0.25">
      <c r="A76" s="88">
        <f t="shared" ref="A76:A77" si="18">A75+1</f>
        <v>65</v>
      </c>
      <c r="B76" s="35" t="s">
        <v>687</v>
      </c>
      <c r="C76" s="36" t="s">
        <v>688</v>
      </c>
      <c r="D76" s="34">
        <v>455.41399999999999</v>
      </c>
      <c r="E76" s="34">
        <v>223.92599999999999</v>
      </c>
      <c r="F76" s="34"/>
      <c r="G76" s="34"/>
      <c r="H76" s="34">
        <v>117.578</v>
      </c>
      <c r="I76" s="34">
        <v>5.7</v>
      </c>
      <c r="J76" s="34">
        <v>5.7</v>
      </c>
      <c r="K76" s="34">
        <v>113.91</v>
      </c>
      <c r="L76" s="34"/>
      <c r="M76" s="34"/>
      <c r="N76" s="99" t="s">
        <v>689</v>
      </c>
    </row>
    <row r="77" spans="1:14" s="91" customFormat="1" ht="56.25" x14ac:dyDescent="0.25">
      <c r="A77" s="88">
        <f t="shared" si="18"/>
        <v>66</v>
      </c>
      <c r="B77" s="35" t="s">
        <v>690</v>
      </c>
      <c r="C77" s="36" t="s">
        <v>691</v>
      </c>
      <c r="D77" s="34">
        <v>392.34699999999998</v>
      </c>
      <c r="E77" s="34">
        <v>196.173</v>
      </c>
      <c r="F77" s="34"/>
      <c r="G77" s="34"/>
      <c r="H77" s="34">
        <v>97.804000000000002</v>
      </c>
      <c r="I77" s="34">
        <v>5.0999999999999996</v>
      </c>
      <c r="J77" s="34">
        <v>5.0999999999999996</v>
      </c>
      <c r="K77" s="34">
        <v>98.37</v>
      </c>
      <c r="L77" s="34"/>
      <c r="M77" s="34"/>
      <c r="N77" s="99" t="s">
        <v>692</v>
      </c>
    </row>
    <row r="78" spans="1:14" s="73" customFormat="1" x14ac:dyDescent="0.25">
      <c r="A78" s="75"/>
      <c r="B78" s="71" t="s">
        <v>108</v>
      </c>
      <c r="C78" s="72"/>
      <c r="D78" s="64">
        <f>SUM(D79:D82)</f>
        <v>1170.2159999999999</v>
      </c>
      <c r="E78" s="64">
        <f t="shared" ref="E78:M78" si="19">SUM(E79:E82)</f>
        <v>585.10699999999997</v>
      </c>
      <c r="F78" s="64">
        <f t="shared" si="19"/>
        <v>0</v>
      </c>
      <c r="G78" s="64">
        <f t="shared" si="19"/>
        <v>0</v>
      </c>
      <c r="H78" s="64">
        <f t="shared" si="19"/>
        <v>292.10899999999998</v>
      </c>
      <c r="I78" s="64">
        <f t="shared" si="19"/>
        <v>292.10899999999998</v>
      </c>
      <c r="J78" s="64">
        <f t="shared" si="19"/>
        <v>29.497000000000003</v>
      </c>
      <c r="K78" s="64">
        <f t="shared" si="19"/>
        <v>293</v>
      </c>
      <c r="L78" s="64">
        <f t="shared" si="19"/>
        <v>181</v>
      </c>
      <c r="M78" s="64">
        <f t="shared" si="19"/>
        <v>0</v>
      </c>
      <c r="N78" s="64"/>
    </row>
    <row r="79" spans="1:14" s="91" customFormat="1" ht="65.25" customHeight="1" x14ac:dyDescent="0.25">
      <c r="A79" s="88">
        <f>A77+1</f>
        <v>67</v>
      </c>
      <c r="B79" s="35" t="s">
        <v>109</v>
      </c>
      <c r="C79" s="36" t="s">
        <v>693</v>
      </c>
      <c r="D79" s="34">
        <v>141.98099999999999</v>
      </c>
      <c r="E79" s="34">
        <v>70.989999999999995</v>
      </c>
      <c r="F79" s="34"/>
      <c r="G79" s="34"/>
      <c r="H79" s="34">
        <v>35.491</v>
      </c>
      <c r="I79" s="34">
        <v>35.491</v>
      </c>
      <c r="J79" s="34">
        <v>7.0220000000000002</v>
      </c>
      <c r="K79" s="34">
        <v>35.5</v>
      </c>
      <c r="L79" s="34">
        <v>35.5</v>
      </c>
      <c r="M79" s="34"/>
      <c r="N79" s="99"/>
    </row>
    <row r="80" spans="1:14" s="91" customFormat="1" ht="89.25" customHeight="1" x14ac:dyDescent="0.25">
      <c r="A80" s="88">
        <f t="shared" ref="A80:A82" si="20">A79+1</f>
        <v>68</v>
      </c>
      <c r="B80" s="35" t="s">
        <v>110</v>
      </c>
      <c r="C80" s="36" t="s">
        <v>694</v>
      </c>
      <c r="D80" s="34">
        <v>499.62599999999998</v>
      </c>
      <c r="E80" s="34">
        <v>249.81299999999999</v>
      </c>
      <c r="F80" s="34"/>
      <c r="G80" s="34"/>
      <c r="H80" s="34">
        <v>124.813</v>
      </c>
      <c r="I80" s="34">
        <v>124.813</v>
      </c>
      <c r="J80" s="34">
        <v>16.172000000000001</v>
      </c>
      <c r="K80" s="34">
        <v>125</v>
      </c>
      <c r="L80" s="34">
        <v>23</v>
      </c>
      <c r="M80" s="34"/>
      <c r="N80" s="99"/>
    </row>
    <row r="81" spans="1:14" s="91" customFormat="1" ht="66" customHeight="1" x14ac:dyDescent="0.25">
      <c r="A81" s="88">
        <f t="shared" si="20"/>
        <v>69</v>
      </c>
      <c r="B81" s="35" t="s">
        <v>111</v>
      </c>
      <c r="C81" s="36" t="s">
        <v>695</v>
      </c>
      <c r="D81" s="34">
        <v>228.64</v>
      </c>
      <c r="E81" s="34">
        <v>114.32</v>
      </c>
      <c r="F81" s="34"/>
      <c r="G81" s="34"/>
      <c r="H81" s="34">
        <v>56.82</v>
      </c>
      <c r="I81" s="34">
        <v>56.82</v>
      </c>
      <c r="J81" s="34">
        <v>0</v>
      </c>
      <c r="K81" s="34">
        <v>57.5</v>
      </c>
      <c r="L81" s="34">
        <v>57.5</v>
      </c>
      <c r="M81" s="34"/>
      <c r="N81" s="99"/>
    </row>
    <row r="82" spans="1:14" s="91" customFormat="1" ht="66" customHeight="1" x14ac:dyDescent="0.25">
      <c r="A82" s="88">
        <f t="shared" si="20"/>
        <v>70</v>
      </c>
      <c r="B82" s="35" t="s">
        <v>696</v>
      </c>
      <c r="C82" s="36" t="s">
        <v>697</v>
      </c>
      <c r="D82" s="34">
        <v>299.96899999999999</v>
      </c>
      <c r="E82" s="34">
        <v>149.98400000000001</v>
      </c>
      <c r="F82" s="34"/>
      <c r="G82" s="34"/>
      <c r="H82" s="34">
        <v>74.984999999999999</v>
      </c>
      <c r="I82" s="34">
        <v>74.984999999999999</v>
      </c>
      <c r="J82" s="34">
        <v>6.3029999999999999</v>
      </c>
      <c r="K82" s="34">
        <v>75</v>
      </c>
      <c r="L82" s="34">
        <v>65</v>
      </c>
      <c r="M82" s="34"/>
      <c r="N82" s="99"/>
    </row>
    <row r="83" spans="1:14" s="73" customFormat="1" x14ac:dyDescent="0.25">
      <c r="A83" s="70"/>
      <c r="B83" s="71" t="s">
        <v>112</v>
      </c>
      <c r="C83" s="72"/>
      <c r="D83" s="64">
        <f>SUM(D84:D85)</f>
        <v>970.20700000000011</v>
      </c>
      <c r="E83" s="64">
        <f t="shared" ref="E83:M83" si="21">SUM(E84:E85)</f>
        <v>485.10300000000001</v>
      </c>
      <c r="F83" s="64">
        <f t="shared" si="21"/>
        <v>0</v>
      </c>
      <c r="G83" s="64">
        <f t="shared" si="21"/>
        <v>0</v>
      </c>
      <c r="H83" s="64">
        <f t="shared" si="21"/>
        <v>215.10399999999998</v>
      </c>
      <c r="I83" s="64">
        <f t="shared" si="21"/>
        <v>215.10399999999998</v>
      </c>
      <c r="J83" s="64">
        <f t="shared" si="21"/>
        <v>38.549999999999997</v>
      </c>
      <c r="K83" s="64">
        <f t="shared" si="21"/>
        <v>270</v>
      </c>
      <c r="L83" s="64">
        <f t="shared" si="21"/>
        <v>239.9</v>
      </c>
      <c r="M83" s="64">
        <f t="shared" si="21"/>
        <v>239.9</v>
      </c>
      <c r="N83" s="64"/>
    </row>
    <row r="84" spans="1:14" s="91" customFormat="1" ht="56.25" customHeight="1" x14ac:dyDescent="0.25">
      <c r="A84" s="88">
        <f>A82+1</f>
        <v>71</v>
      </c>
      <c r="B84" s="35" t="s">
        <v>113</v>
      </c>
      <c r="C84" s="36" t="s">
        <v>698</v>
      </c>
      <c r="D84" s="34">
        <v>497.1</v>
      </c>
      <c r="E84" s="34">
        <v>248.55</v>
      </c>
      <c r="F84" s="34"/>
      <c r="G84" s="34"/>
      <c r="H84" s="34">
        <v>113.55</v>
      </c>
      <c r="I84" s="34">
        <v>113.55</v>
      </c>
      <c r="J84" s="34">
        <v>38.549999999999997</v>
      </c>
      <c r="K84" s="34">
        <v>135</v>
      </c>
      <c r="L84" s="34">
        <v>104.9</v>
      </c>
      <c r="M84" s="34">
        <v>104.9</v>
      </c>
      <c r="N84" s="99" t="s">
        <v>699</v>
      </c>
    </row>
    <row r="85" spans="1:14" s="91" customFormat="1" ht="81" customHeight="1" x14ac:dyDescent="0.25">
      <c r="A85" s="88">
        <f>A84+1</f>
        <v>72</v>
      </c>
      <c r="B85" s="35" t="s">
        <v>700</v>
      </c>
      <c r="C85" s="118" t="s">
        <v>698</v>
      </c>
      <c r="D85" s="34">
        <v>473.10700000000003</v>
      </c>
      <c r="E85" s="34">
        <v>236.553</v>
      </c>
      <c r="F85" s="34"/>
      <c r="G85" s="34"/>
      <c r="H85" s="34">
        <v>101.554</v>
      </c>
      <c r="I85" s="34">
        <v>101.554</v>
      </c>
      <c r="J85" s="34"/>
      <c r="K85" s="34">
        <v>135</v>
      </c>
      <c r="L85" s="34">
        <v>135</v>
      </c>
      <c r="M85" s="34">
        <v>135</v>
      </c>
      <c r="N85" s="119" t="s">
        <v>701</v>
      </c>
    </row>
    <row r="86" spans="1:14" s="73" customFormat="1" x14ac:dyDescent="0.25">
      <c r="A86" s="70"/>
      <c r="B86" s="71" t="s">
        <v>114</v>
      </c>
      <c r="C86" s="76"/>
      <c r="D86" s="64">
        <f>SUM(D87:D96)</f>
        <v>4288.0020000000004</v>
      </c>
      <c r="E86" s="64">
        <f t="shared" ref="E86" si="22">SUM(E87:E96)</f>
        <v>2142.2849999999999</v>
      </c>
      <c r="F86" s="64">
        <f>SUM(F87:F96)</f>
        <v>1257.0770000000002</v>
      </c>
      <c r="G86" s="64">
        <f>SUM(G87:G96)</f>
        <v>1244.5300000000002</v>
      </c>
      <c r="H86" s="64">
        <f t="shared" ref="H86:M86" si="23">SUM(H87:H96)</f>
        <v>1130.1130000000001</v>
      </c>
      <c r="I86" s="64">
        <f t="shared" si="23"/>
        <v>775.51499999999987</v>
      </c>
      <c r="J86" s="64">
        <f t="shared" si="23"/>
        <v>775.51499999999987</v>
      </c>
      <c r="K86" s="64">
        <f t="shared" si="23"/>
        <v>1015.604</v>
      </c>
      <c r="L86" s="64">
        <f t="shared" si="23"/>
        <v>627.11289999999997</v>
      </c>
      <c r="M86" s="64">
        <f t="shared" si="23"/>
        <v>627.11289999999997</v>
      </c>
      <c r="N86" s="64"/>
    </row>
    <row r="87" spans="1:14" s="96" customFormat="1" ht="63.75" customHeight="1" x14ac:dyDescent="0.25">
      <c r="A87" s="88">
        <f>A85+1</f>
        <v>73</v>
      </c>
      <c r="B87" s="35" t="s">
        <v>115</v>
      </c>
      <c r="C87" s="36" t="s">
        <v>702</v>
      </c>
      <c r="D87" s="34">
        <v>299.90199999999999</v>
      </c>
      <c r="E87" s="34">
        <v>149</v>
      </c>
      <c r="F87" s="34"/>
      <c r="G87" s="34"/>
      <c r="H87" s="34">
        <v>90.902000000000001</v>
      </c>
      <c r="I87" s="34">
        <v>9.2119999999999997</v>
      </c>
      <c r="J87" s="34">
        <v>9.2119999999999997</v>
      </c>
      <c r="K87" s="34">
        <v>60</v>
      </c>
      <c r="L87" s="34">
        <v>0</v>
      </c>
      <c r="M87" s="34">
        <v>0</v>
      </c>
      <c r="N87" s="99" t="s">
        <v>703</v>
      </c>
    </row>
    <row r="88" spans="1:14" s="96" customFormat="1" ht="60.75" x14ac:dyDescent="0.25">
      <c r="A88" s="88">
        <f>A87+1</f>
        <v>74</v>
      </c>
      <c r="B88" s="35" t="s">
        <v>573</v>
      </c>
      <c r="C88" s="36" t="s">
        <v>702</v>
      </c>
      <c r="D88" s="34">
        <v>299.52499999999998</v>
      </c>
      <c r="E88" s="34">
        <v>149</v>
      </c>
      <c r="F88" s="34"/>
      <c r="G88" s="34"/>
      <c r="H88" s="34">
        <v>75.525000000000006</v>
      </c>
      <c r="I88" s="34">
        <v>21.231999999999999</v>
      </c>
      <c r="J88" s="34">
        <v>21.231999999999999</v>
      </c>
      <c r="K88" s="34">
        <v>75</v>
      </c>
      <c r="L88" s="34">
        <v>0</v>
      </c>
      <c r="M88" s="34">
        <v>0</v>
      </c>
      <c r="N88" s="99"/>
    </row>
    <row r="89" spans="1:14" s="96" customFormat="1" ht="60.75" x14ac:dyDescent="0.25">
      <c r="A89" s="88">
        <f>A88+1</f>
        <v>75</v>
      </c>
      <c r="B89" s="35" t="s">
        <v>704</v>
      </c>
      <c r="C89" s="36" t="s">
        <v>705</v>
      </c>
      <c r="D89" s="34">
        <v>499.89100000000002</v>
      </c>
      <c r="E89" s="34">
        <v>249.94499999999999</v>
      </c>
      <c r="F89" s="34"/>
      <c r="G89" s="34"/>
      <c r="H89" s="34">
        <v>133.86099999999999</v>
      </c>
      <c r="I89" s="34">
        <v>32.86</v>
      </c>
      <c r="J89" s="34">
        <v>32.86</v>
      </c>
      <c r="K89" s="34">
        <v>116.08499999999999</v>
      </c>
      <c r="L89" s="34">
        <v>0</v>
      </c>
      <c r="M89" s="34">
        <v>0</v>
      </c>
      <c r="N89" s="99" t="s">
        <v>706</v>
      </c>
    </row>
    <row r="90" spans="1:14" s="96" customFormat="1" ht="104.25" customHeight="1" x14ac:dyDescent="0.25">
      <c r="A90" s="88">
        <f t="shared" ref="A90:A96" si="24">A89+1</f>
        <v>76</v>
      </c>
      <c r="B90" s="35" t="s">
        <v>116</v>
      </c>
      <c r="C90" s="36" t="s">
        <v>705</v>
      </c>
      <c r="D90" s="34">
        <v>295.58199999999999</v>
      </c>
      <c r="E90" s="34">
        <v>147.791</v>
      </c>
      <c r="F90" s="34">
        <v>147.786</v>
      </c>
      <c r="G90" s="34">
        <v>147.786</v>
      </c>
      <c r="H90" s="34">
        <v>77.347999999999999</v>
      </c>
      <c r="I90" s="34">
        <v>77.343999999999994</v>
      </c>
      <c r="J90" s="34">
        <v>77.343999999999994</v>
      </c>
      <c r="K90" s="34">
        <v>70.442999999999998</v>
      </c>
      <c r="L90" s="34">
        <v>70.442999999999998</v>
      </c>
      <c r="M90" s="34">
        <v>70.442999999999998</v>
      </c>
      <c r="N90" s="99" t="s">
        <v>707</v>
      </c>
    </row>
    <row r="91" spans="1:14" s="96" customFormat="1" ht="105.75" customHeight="1" x14ac:dyDescent="0.25">
      <c r="A91" s="88">
        <f t="shared" si="24"/>
        <v>77</v>
      </c>
      <c r="B91" s="35" t="s">
        <v>117</v>
      </c>
      <c r="C91" s="36" t="s">
        <v>705</v>
      </c>
      <c r="D91" s="34">
        <v>499.96699999999998</v>
      </c>
      <c r="E91" s="34">
        <v>249.983</v>
      </c>
      <c r="F91" s="34">
        <v>249.982</v>
      </c>
      <c r="G91" s="34">
        <v>249.982</v>
      </c>
      <c r="H91" s="34">
        <v>131.941</v>
      </c>
      <c r="I91" s="34">
        <v>131.94</v>
      </c>
      <c r="J91" s="34">
        <v>131.94</v>
      </c>
      <c r="K91" s="34">
        <v>118.04300000000001</v>
      </c>
      <c r="L91" s="34">
        <v>118.04300000000001</v>
      </c>
      <c r="M91" s="34">
        <v>118.04300000000001</v>
      </c>
      <c r="N91" s="99" t="s">
        <v>707</v>
      </c>
    </row>
    <row r="92" spans="1:14" s="96" customFormat="1" ht="159" customHeight="1" x14ac:dyDescent="0.25">
      <c r="A92" s="88">
        <f t="shared" si="24"/>
        <v>78</v>
      </c>
      <c r="B92" s="35" t="s">
        <v>118</v>
      </c>
      <c r="C92" s="36" t="s">
        <v>705</v>
      </c>
      <c r="D92" s="34">
        <v>499.94499999999999</v>
      </c>
      <c r="E92" s="34">
        <v>249.97200000000001</v>
      </c>
      <c r="F92" s="34">
        <v>239.83</v>
      </c>
      <c r="G92" s="34">
        <v>227.28299999999999</v>
      </c>
      <c r="H92" s="34">
        <v>132.26900000000001</v>
      </c>
      <c r="I92" s="34">
        <v>132.26</v>
      </c>
      <c r="J92" s="34">
        <v>132.26</v>
      </c>
      <c r="K92" s="34">
        <v>117.70400000000001</v>
      </c>
      <c r="L92" s="34">
        <v>107.7</v>
      </c>
      <c r="M92" s="34">
        <v>107.7</v>
      </c>
      <c r="N92" s="99" t="s">
        <v>707</v>
      </c>
    </row>
    <row r="93" spans="1:14" s="96" customFormat="1" ht="56.25" x14ac:dyDescent="0.25">
      <c r="A93" s="88">
        <f t="shared" si="24"/>
        <v>79</v>
      </c>
      <c r="B93" s="35" t="s">
        <v>708</v>
      </c>
      <c r="C93" s="36" t="s">
        <v>705</v>
      </c>
      <c r="D93" s="34">
        <v>499.94900000000001</v>
      </c>
      <c r="E93" s="34">
        <v>249.97399999999999</v>
      </c>
      <c r="F93" s="34">
        <v>167.858</v>
      </c>
      <c r="G93" s="34">
        <v>167.858</v>
      </c>
      <c r="H93" s="34">
        <v>127.47499999999999</v>
      </c>
      <c r="I93" s="34">
        <v>127.47499999999999</v>
      </c>
      <c r="J93" s="34">
        <v>127.47499999999999</v>
      </c>
      <c r="K93" s="34">
        <v>122.5</v>
      </c>
      <c r="L93" s="34">
        <v>122.5</v>
      </c>
      <c r="M93" s="34">
        <v>122.5</v>
      </c>
      <c r="N93" s="99" t="s">
        <v>707</v>
      </c>
    </row>
    <row r="94" spans="1:14" s="96" customFormat="1" ht="168" customHeight="1" x14ac:dyDescent="0.25">
      <c r="A94" s="88">
        <f t="shared" si="24"/>
        <v>80</v>
      </c>
      <c r="B94" s="35" t="s">
        <v>119</v>
      </c>
      <c r="C94" s="36" t="s">
        <v>705</v>
      </c>
      <c r="D94" s="34">
        <v>453.863</v>
      </c>
      <c r="E94" s="34">
        <v>226.93100000000001</v>
      </c>
      <c r="F94" s="34">
        <v>226.93100000000001</v>
      </c>
      <c r="G94" s="34">
        <v>226.93100000000001</v>
      </c>
      <c r="H94" s="34">
        <v>124.10299999999999</v>
      </c>
      <c r="I94" s="34">
        <v>124.10299999999999</v>
      </c>
      <c r="J94" s="34">
        <v>124.10299999999999</v>
      </c>
      <c r="K94" s="34">
        <v>102.82900000000001</v>
      </c>
      <c r="L94" s="34">
        <v>102.82689999999999</v>
      </c>
      <c r="M94" s="34">
        <v>102.82689999999999</v>
      </c>
      <c r="N94" s="99" t="s">
        <v>707</v>
      </c>
    </row>
    <row r="95" spans="1:14" s="96" customFormat="1" ht="77.25" customHeight="1" x14ac:dyDescent="0.25">
      <c r="A95" s="88">
        <f t="shared" si="24"/>
        <v>81</v>
      </c>
      <c r="B95" s="35" t="s">
        <v>120</v>
      </c>
      <c r="C95" s="36" t="s">
        <v>709</v>
      </c>
      <c r="D95" s="34">
        <v>490</v>
      </c>
      <c r="E95" s="34">
        <v>245</v>
      </c>
      <c r="F95" s="34"/>
      <c r="G95" s="34"/>
      <c r="H95" s="34">
        <v>117.6</v>
      </c>
      <c r="I95" s="34"/>
      <c r="J95" s="34"/>
      <c r="K95" s="34">
        <v>127.4</v>
      </c>
      <c r="L95" s="34"/>
      <c r="M95" s="34"/>
      <c r="N95" s="99"/>
    </row>
    <row r="96" spans="1:14" s="96" customFormat="1" ht="135.75" customHeight="1" x14ac:dyDescent="0.25">
      <c r="A96" s="88">
        <f t="shared" si="24"/>
        <v>82</v>
      </c>
      <c r="B96" s="35" t="s">
        <v>710</v>
      </c>
      <c r="C96" s="36" t="s">
        <v>711</v>
      </c>
      <c r="D96" s="34">
        <v>449.37799999999999</v>
      </c>
      <c r="E96" s="34">
        <v>224.68899999999999</v>
      </c>
      <c r="F96" s="34">
        <v>224.69</v>
      </c>
      <c r="G96" s="34">
        <v>224.69</v>
      </c>
      <c r="H96" s="34">
        <v>119.089</v>
      </c>
      <c r="I96" s="34">
        <v>119.089</v>
      </c>
      <c r="J96" s="34">
        <v>119.089</v>
      </c>
      <c r="K96" s="34">
        <v>105.6</v>
      </c>
      <c r="L96" s="34">
        <v>105.6</v>
      </c>
      <c r="M96" s="34">
        <v>105.6</v>
      </c>
      <c r="N96" s="99" t="s">
        <v>707</v>
      </c>
    </row>
    <row r="97" spans="1:14" s="73" customFormat="1" x14ac:dyDescent="0.25">
      <c r="A97" s="70"/>
      <c r="B97" s="71" t="s">
        <v>121</v>
      </c>
      <c r="C97" s="72"/>
      <c r="D97" s="64">
        <f>SUM(D98:D103)</f>
        <v>2576.2570000000001</v>
      </c>
      <c r="E97" s="64">
        <f t="shared" ref="E97:M97" si="25">SUM(E98:E103)</f>
        <v>1288.126</v>
      </c>
      <c r="F97" s="64">
        <f t="shared" si="25"/>
        <v>320.404</v>
      </c>
      <c r="G97" s="64">
        <f t="shared" si="25"/>
        <v>171.77199999999999</v>
      </c>
      <c r="H97" s="64">
        <f t="shared" si="25"/>
        <v>719.96600000000012</v>
      </c>
      <c r="I97" s="64">
        <f t="shared" si="25"/>
        <v>503.22519999999997</v>
      </c>
      <c r="J97" s="64">
        <f t="shared" si="25"/>
        <v>503.22199999999998</v>
      </c>
      <c r="K97" s="64">
        <f t="shared" si="25"/>
        <v>568.16499999999996</v>
      </c>
      <c r="L97" s="64">
        <f t="shared" si="25"/>
        <v>232.249</v>
      </c>
      <c r="M97" s="64">
        <f t="shared" si="25"/>
        <v>141.75900000000001</v>
      </c>
      <c r="N97" s="64"/>
    </row>
    <row r="98" spans="1:14" s="91" customFormat="1" ht="67.5" customHeight="1" x14ac:dyDescent="0.25">
      <c r="A98" s="88">
        <f>A96+1</f>
        <v>83</v>
      </c>
      <c r="B98" s="35" t="s">
        <v>122</v>
      </c>
      <c r="C98" s="36" t="s">
        <v>712</v>
      </c>
      <c r="D98" s="34">
        <v>499.81799999999998</v>
      </c>
      <c r="E98" s="34">
        <v>249.90799999999999</v>
      </c>
      <c r="F98" s="39">
        <v>148.63200000000001</v>
      </c>
      <c r="G98" s="34"/>
      <c r="H98" s="34">
        <v>144.44800000000001</v>
      </c>
      <c r="I98" s="34">
        <v>148.63200000000001</v>
      </c>
      <c r="J98" s="34">
        <v>148.63200000000001</v>
      </c>
      <c r="K98" s="34">
        <v>105.462</v>
      </c>
      <c r="L98" s="34"/>
      <c r="M98" s="34"/>
      <c r="N98" s="99" t="s">
        <v>713</v>
      </c>
    </row>
    <row r="99" spans="1:14" s="91" customFormat="1" ht="40.5" x14ac:dyDescent="0.25">
      <c r="A99" s="88">
        <f t="shared" ref="A99:A103" si="26">A98+1</f>
        <v>84</v>
      </c>
      <c r="B99" s="35" t="s">
        <v>123</v>
      </c>
      <c r="C99" s="36" t="s">
        <v>712</v>
      </c>
      <c r="D99" s="34">
        <v>430.46800000000002</v>
      </c>
      <c r="E99" s="34">
        <v>215.233</v>
      </c>
      <c r="F99" s="34"/>
      <c r="G99" s="34"/>
      <c r="H99" s="34">
        <v>124.40600000000001</v>
      </c>
      <c r="I99" s="34">
        <v>6.66</v>
      </c>
      <c r="J99" s="34">
        <v>6.66</v>
      </c>
      <c r="K99" s="34">
        <v>90.828999999999994</v>
      </c>
      <c r="L99" s="34">
        <v>50</v>
      </c>
      <c r="M99" s="34"/>
      <c r="N99" s="99" t="s">
        <v>714</v>
      </c>
    </row>
    <row r="100" spans="1:14" s="91" customFormat="1" ht="60.75" x14ac:dyDescent="0.25">
      <c r="A100" s="88">
        <f t="shared" si="26"/>
        <v>85</v>
      </c>
      <c r="B100" s="35" t="s">
        <v>124</v>
      </c>
      <c r="C100" s="36" t="s">
        <v>712</v>
      </c>
      <c r="D100" s="34">
        <v>463.048</v>
      </c>
      <c r="E100" s="34">
        <v>231.524</v>
      </c>
      <c r="F100" s="113">
        <v>171.77199999999999</v>
      </c>
      <c r="G100" s="113">
        <v>171.77199999999999</v>
      </c>
      <c r="H100" s="34">
        <v>133.821</v>
      </c>
      <c r="I100" s="34">
        <v>218.24799999999999</v>
      </c>
      <c r="J100" s="34">
        <v>218.24799999999999</v>
      </c>
      <c r="K100" s="34">
        <v>97.703000000000003</v>
      </c>
      <c r="L100" s="34">
        <v>16.329999999999998</v>
      </c>
      <c r="M100" s="34">
        <v>11.759</v>
      </c>
      <c r="N100" s="99" t="s">
        <v>715</v>
      </c>
    </row>
    <row r="101" spans="1:14" s="91" customFormat="1" ht="80.25" customHeight="1" x14ac:dyDescent="0.25">
      <c r="A101" s="88">
        <f t="shared" si="26"/>
        <v>86</v>
      </c>
      <c r="B101" s="35" t="s">
        <v>716</v>
      </c>
      <c r="C101" s="36" t="s">
        <v>712</v>
      </c>
      <c r="D101" s="34">
        <v>499.65</v>
      </c>
      <c r="E101" s="89">
        <v>249.82499999999999</v>
      </c>
      <c r="F101" s="90"/>
      <c r="G101" s="90"/>
      <c r="H101" s="34">
        <v>119.825</v>
      </c>
      <c r="I101" s="34"/>
      <c r="J101" s="34"/>
      <c r="K101" s="34">
        <v>130</v>
      </c>
      <c r="L101" s="34"/>
      <c r="M101" s="34"/>
      <c r="N101" s="99" t="s">
        <v>717</v>
      </c>
    </row>
    <row r="102" spans="1:14" s="91" customFormat="1" ht="78" customHeight="1" x14ac:dyDescent="0.25">
      <c r="A102" s="88">
        <f t="shared" si="26"/>
        <v>87</v>
      </c>
      <c r="B102" s="35" t="s">
        <v>718</v>
      </c>
      <c r="C102" s="36" t="s">
        <v>712</v>
      </c>
      <c r="D102" s="34">
        <v>200</v>
      </c>
      <c r="E102" s="89">
        <v>100</v>
      </c>
      <c r="F102" s="90"/>
      <c r="G102" s="90"/>
      <c r="H102" s="34">
        <v>57.8</v>
      </c>
      <c r="I102" s="34"/>
      <c r="J102" s="34"/>
      <c r="K102" s="34">
        <v>42.2</v>
      </c>
      <c r="L102" s="34">
        <v>35.918999999999997</v>
      </c>
      <c r="M102" s="34"/>
      <c r="N102" s="99" t="s">
        <v>719</v>
      </c>
    </row>
    <row r="103" spans="1:14" s="91" customFormat="1" ht="53.25" customHeight="1" x14ac:dyDescent="0.25">
      <c r="A103" s="88">
        <f t="shared" si="26"/>
        <v>88</v>
      </c>
      <c r="B103" s="35" t="s">
        <v>720</v>
      </c>
      <c r="C103" s="36" t="s">
        <v>712</v>
      </c>
      <c r="D103" s="34">
        <v>483.27300000000002</v>
      </c>
      <c r="E103" s="89">
        <v>241.636</v>
      </c>
      <c r="F103" s="90"/>
      <c r="G103" s="90"/>
      <c r="H103" s="34">
        <v>139.666</v>
      </c>
      <c r="I103" s="34">
        <v>129.68520000000001</v>
      </c>
      <c r="J103" s="34">
        <v>129.68199999999999</v>
      </c>
      <c r="K103" s="34">
        <v>101.971</v>
      </c>
      <c r="L103" s="34">
        <v>130</v>
      </c>
      <c r="M103" s="34">
        <v>130</v>
      </c>
      <c r="N103" s="99" t="s">
        <v>721</v>
      </c>
    </row>
    <row r="104" spans="1:14" s="73" customFormat="1" x14ac:dyDescent="0.25">
      <c r="A104" s="70"/>
      <c r="B104" s="71" t="s">
        <v>125</v>
      </c>
      <c r="C104" s="72"/>
      <c r="D104" s="64">
        <f t="shared" ref="D104" si="27">SUM(D105:D108)</f>
        <v>712.29700000000003</v>
      </c>
      <c r="E104" s="64">
        <f>SUM(E105:E108)</f>
        <v>355.27499999999998</v>
      </c>
      <c r="F104" s="74">
        <f t="shared" ref="F104:M104" si="28">SUM(F105:F108)</f>
        <v>101.03100000000001</v>
      </c>
      <c r="G104" s="74">
        <f t="shared" si="28"/>
        <v>0</v>
      </c>
      <c r="H104" s="74">
        <f t="shared" si="28"/>
        <v>191.041</v>
      </c>
      <c r="I104" s="74">
        <f t="shared" si="28"/>
        <v>72.995999999999995</v>
      </c>
      <c r="J104" s="74">
        <f t="shared" si="28"/>
        <v>72.995999999999995</v>
      </c>
      <c r="K104" s="74">
        <f t="shared" si="28"/>
        <v>165.98099999999999</v>
      </c>
      <c r="L104" s="74">
        <f t="shared" si="28"/>
        <v>64.346000000000004</v>
      </c>
      <c r="M104" s="74">
        <f t="shared" si="28"/>
        <v>64.346000000000004</v>
      </c>
      <c r="N104" s="64"/>
    </row>
    <row r="105" spans="1:14" s="91" customFormat="1" ht="154.5" customHeight="1" x14ac:dyDescent="0.25">
      <c r="A105" s="88">
        <f>A103+1</f>
        <v>89</v>
      </c>
      <c r="B105" s="35" t="s">
        <v>126</v>
      </c>
      <c r="C105" s="36" t="s">
        <v>722</v>
      </c>
      <c r="D105" s="34">
        <v>101.004</v>
      </c>
      <c r="E105" s="34">
        <v>50</v>
      </c>
      <c r="F105" s="34"/>
      <c r="G105" s="34"/>
      <c r="H105" s="34">
        <v>25.204000000000001</v>
      </c>
      <c r="I105" s="34">
        <v>5.4</v>
      </c>
      <c r="J105" s="34">
        <v>5.4</v>
      </c>
      <c r="K105" s="34">
        <v>25.8</v>
      </c>
      <c r="L105" s="34"/>
      <c r="M105" s="34"/>
      <c r="N105" s="99" t="s">
        <v>723</v>
      </c>
    </row>
    <row r="106" spans="1:14" s="91" customFormat="1" ht="75" x14ac:dyDescent="0.25">
      <c r="A106" s="88">
        <f t="shared" ref="A106:A108" si="29">A105+1</f>
        <v>90</v>
      </c>
      <c r="B106" s="35" t="s">
        <v>127</v>
      </c>
      <c r="C106" s="36" t="s">
        <v>722</v>
      </c>
      <c r="D106" s="34">
        <v>209.858</v>
      </c>
      <c r="E106" s="34">
        <v>104.9</v>
      </c>
      <c r="F106" s="39">
        <v>101.03100000000001</v>
      </c>
      <c r="G106" s="34"/>
      <c r="H106" s="34">
        <v>51.957999999999998</v>
      </c>
      <c r="I106" s="34">
        <v>34.530999999999999</v>
      </c>
      <c r="J106" s="34">
        <v>34.530999999999999</v>
      </c>
      <c r="K106" s="34">
        <v>53</v>
      </c>
      <c r="L106" s="34">
        <v>28.664000000000001</v>
      </c>
      <c r="M106" s="34">
        <v>28.664000000000001</v>
      </c>
      <c r="N106" s="99" t="s">
        <v>724</v>
      </c>
    </row>
    <row r="107" spans="1:14" s="91" customFormat="1" ht="101.25" x14ac:dyDescent="0.25">
      <c r="A107" s="88">
        <f t="shared" si="29"/>
        <v>91</v>
      </c>
      <c r="B107" s="35" t="s">
        <v>580</v>
      </c>
      <c r="C107" s="36" t="s">
        <v>722</v>
      </c>
      <c r="D107" s="34">
        <v>134.751</v>
      </c>
      <c r="E107" s="34">
        <v>67.375</v>
      </c>
      <c r="F107" s="34"/>
      <c r="G107" s="34"/>
      <c r="H107" s="34">
        <v>31.693999999999999</v>
      </c>
      <c r="I107" s="34">
        <v>24.965</v>
      </c>
      <c r="J107" s="34">
        <v>24.965</v>
      </c>
      <c r="K107" s="34">
        <v>35.682000000000002</v>
      </c>
      <c r="L107" s="34">
        <v>35.682000000000002</v>
      </c>
      <c r="M107" s="34">
        <v>35.682000000000002</v>
      </c>
      <c r="N107" s="99" t="s">
        <v>725</v>
      </c>
    </row>
    <row r="108" spans="1:14" s="91" customFormat="1" ht="88.5" customHeight="1" x14ac:dyDescent="0.25">
      <c r="A108" s="88">
        <f t="shared" si="29"/>
        <v>92</v>
      </c>
      <c r="B108" s="35" t="s">
        <v>726</v>
      </c>
      <c r="C108" s="36" t="s">
        <v>722</v>
      </c>
      <c r="D108" s="34">
        <v>266.68400000000003</v>
      </c>
      <c r="E108" s="34">
        <v>133</v>
      </c>
      <c r="F108" s="34"/>
      <c r="G108" s="34"/>
      <c r="H108" s="34">
        <v>82.185000000000002</v>
      </c>
      <c r="I108" s="34">
        <v>8.1</v>
      </c>
      <c r="J108" s="34">
        <v>8.1</v>
      </c>
      <c r="K108" s="34">
        <v>51.498999999999995</v>
      </c>
      <c r="L108" s="34"/>
      <c r="M108" s="34"/>
      <c r="N108" s="99" t="s">
        <v>724</v>
      </c>
    </row>
    <row r="109" spans="1:14" s="73" customFormat="1" x14ac:dyDescent="0.25">
      <c r="A109" s="70"/>
      <c r="B109" s="71" t="s">
        <v>128</v>
      </c>
      <c r="C109" s="72"/>
      <c r="D109" s="64">
        <f>SUM(D110:D116)</f>
        <v>1888.963</v>
      </c>
      <c r="E109" s="64">
        <f t="shared" ref="E109" si="30">SUM(E110:E116)</f>
        <v>858.44799999999998</v>
      </c>
      <c r="F109" s="64">
        <f>SUM(F110:F116)</f>
        <v>535.49</v>
      </c>
      <c r="G109" s="64">
        <f>SUM(G110:G116)</f>
        <v>165.6</v>
      </c>
      <c r="H109" s="64">
        <f t="shared" ref="H109:M109" si="31">SUM(H110:H116)</f>
        <v>550.69000000000005</v>
      </c>
      <c r="I109" s="64">
        <f t="shared" si="31"/>
        <v>378.03500000000003</v>
      </c>
      <c r="J109" s="64">
        <f t="shared" si="31"/>
        <v>66.626999999999995</v>
      </c>
      <c r="K109" s="64">
        <f t="shared" si="31"/>
        <v>479.82500000000005</v>
      </c>
      <c r="L109" s="64">
        <f t="shared" si="31"/>
        <v>216.42400000000001</v>
      </c>
      <c r="M109" s="64">
        <f t="shared" si="31"/>
        <v>114.374</v>
      </c>
      <c r="N109" s="64"/>
    </row>
    <row r="110" spans="1:14" s="91" customFormat="1" ht="81" x14ac:dyDescent="0.25">
      <c r="A110" s="88">
        <f>A108+1</f>
        <v>93</v>
      </c>
      <c r="B110" s="35" t="s">
        <v>129</v>
      </c>
      <c r="C110" s="36" t="s">
        <v>727</v>
      </c>
      <c r="D110" s="34">
        <v>199.358</v>
      </c>
      <c r="E110" s="34">
        <v>78.957999999999998</v>
      </c>
      <c r="F110" s="34">
        <v>70</v>
      </c>
      <c r="G110" s="34"/>
      <c r="H110" s="34">
        <v>70</v>
      </c>
      <c r="I110" s="34">
        <v>70</v>
      </c>
      <c r="J110" s="34"/>
      <c r="K110" s="34">
        <v>50.4</v>
      </c>
      <c r="L110" s="34"/>
      <c r="M110" s="34"/>
      <c r="N110" s="99" t="s">
        <v>728</v>
      </c>
    </row>
    <row r="111" spans="1:14" s="91" customFormat="1" ht="101.25" x14ac:dyDescent="0.25">
      <c r="A111" s="88">
        <f t="shared" ref="A111:A116" si="32">A110+1</f>
        <v>94</v>
      </c>
      <c r="B111" s="35" t="s">
        <v>130</v>
      </c>
      <c r="C111" s="36" t="s">
        <v>727</v>
      </c>
      <c r="D111" s="34">
        <v>299.65499999999997</v>
      </c>
      <c r="E111" s="34">
        <v>140</v>
      </c>
      <c r="F111" s="34"/>
      <c r="G111" s="34"/>
      <c r="H111" s="34">
        <v>84.655000000000001</v>
      </c>
      <c r="I111" s="34"/>
      <c r="J111" s="34"/>
      <c r="K111" s="34">
        <v>75</v>
      </c>
      <c r="L111" s="34"/>
      <c r="M111" s="34"/>
      <c r="N111" s="120"/>
    </row>
    <row r="112" spans="1:14" s="91" customFormat="1" ht="50.25" customHeight="1" x14ac:dyDescent="0.25">
      <c r="A112" s="88">
        <f t="shared" si="32"/>
        <v>95</v>
      </c>
      <c r="B112" s="35" t="s">
        <v>131</v>
      </c>
      <c r="C112" s="36" t="s">
        <v>727</v>
      </c>
      <c r="D112" s="34">
        <v>350</v>
      </c>
      <c r="E112" s="34">
        <v>174</v>
      </c>
      <c r="F112" s="34"/>
      <c r="G112" s="34"/>
      <c r="H112" s="34">
        <v>88</v>
      </c>
      <c r="I112" s="34"/>
      <c r="J112" s="34"/>
      <c r="K112" s="34">
        <v>88</v>
      </c>
      <c r="L112" s="34"/>
      <c r="M112" s="34"/>
      <c r="N112" s="120" t="s">
        <v>729</v>
      </c>
    </row>
    <row r="113" spans="1:14" s="91" customFormat="1" ht="60.75" x14ac:dyDescent="0.25">
      <c r="A113" s="88">
        <f t="shared" si="32"/>
        <v>96</v>
      </c>
      <c r="B113" s="35" t="s">
        <v>132</v>
      </c>
      <c r="C113" s="36" t="s">
        <v>727</v>
      </c>
      <c r="D113" s="34">
        <v>163.352</v>
      </c>
      <c r="E113" s="34">
        <v>76.775000000000006</v>
      </c>
      <c r="F113" s="34">
        <f>70.577+6.198</f>
        <v>76.775000000000006</v>
      </c>
      <c r="G113" s="34">
        <v>70.599999999999994</v>
      </c>
      <c r="H113" s="34">
        <v>45.576999999999998</v>
      </c>
      <c r="I113" s="34">
        <v>45.576999999999998</v>
      </c>
      <c r="J113" s="34">
        <v>35.576999999999998</v>
      </c>
      <c r="K113" s="34">
        <v>41</v>
      </c>
      <c r="L113" s="34">
        <v>41</v>
      </c>
      <c r="M113" s="34">
        <v>41</v>
      </c>
      <c r="N113" s="120" t="s">
        <v>730</v>
      </c>
    </row>
    <row r="114" spans="1:14" s="91" customFormat="1" ht="71.25" customHeight="1" x14ac:dyDescent="0.25">
      <c r="A114" s="88">
        <f t="shared" si="32"/>
        <v>97</v>
      </c>
      <c r="B114" s="35" t="s">
        <v>133</v>
      </c>
      <c r="C114" s="36" t="s">
        <v>727</v>
      </c>
      <c r="D114" s="34">
        <v>299.16800000000001</v>
      </c>
      <c r="E114" s="34">
        <v>100</v>
      </c>
      <c r="F114" s="34">
        <v>100</v>
      </c>
      <c r="G114" s="34">
        <v>95</v>
      </c>
      <c r="H114" s="34">
        <v>123.896</v>
      </c>
      <c r="I114" s="34">
        <v>123.896</v>
      </c>
      <c r="J114" s="34">
        <v>8.1</v>
      </c>
      <c r="K114" s="34">
        <v>75.271999999999991</v>
      </c>
      <c r="L114" s="34">
        <v>75.271999999999991</v>
      </c>
      <c r="M114" s="34">
        <v>19.271999999999998</v>
      </c>
      <c r="N114" s="120" t="s">
        <v>731</v>
      </c>
    </row>
    <row r="115" spans="1:14" s="91" customFormat="1" ht="79.5" customHeight="1" x14ac:dyDescent="0.25">
      <c r="A115" s="88">
        <f t="shared" si="32"/>
        <v>98</v>
      </c>
      <c r="B115" s="35" t="s">
        <v>134</v>
      </c>
      <c r="C115" s="36" t="s">
        <v>727</v>
      </c>
      <c r="D115" s="34">
        <v>277.45999999999998</v>
      </c>
      <c r="E115" s="34">
        <v>138.72999999999999</v>
      </c>
      <c r="F115" s="34">
        <f>115.415+23.315</f>
        <v>138.73000000000002</v>
      </c>
      <c r="G115" s="34"/>
      <c r="H115" s="34">
        <v>69.364999999999995</v>
      </c>
      <c r="I115" s="34">
        <v>69.364999999999995</v>
      </c>
      <c r="J115" s="34">
        <v>8.1</v>
      </c>
      <c r="K115" s="34">
        <v>69.365000000000009</v>
      </c>
      <c r="L115" s="34">
        <v>69.364000000000004</v>
      </c>
      <c r="M115" s="34">
        <v>23.314</v>
      </c>
      <c r="N115" s="120" t="s">
        <v>732</v>
      </c>
    </row>
    <row r="116" spans="1:14" s="91" customFormat="1" ht="83.25" customHeight="1" x14ac:dyDescent="0.25">
      <c r="A116" s="88">
        <f t="shared" si="32"/>
        <v>99</v>
      </c>
      <c r="B116" s="35" t="s">
        <v>733</v>
      </c>
      <c r="C116" s="36" t="s">
        <v>727</v>
      </c>
      <c r="D116" s="34">
        <v>299.97000000000003</v>
      </c>
      <c r="E116" s="34">
        <v>149.98500000000001</v>
      </c>
      <c r="F116" s="34">
        <f>69.197+80.788</f>
        <v>149.98500000000001</v>
      </c>
      <c r="H116" s="34">
        <v>69.197000000000003</v>
      </c>
      <c r="I116" s="34">
        <v>69.197000000000003</v>
      </c>
      <c r="J116" s="34">
        <v>14.85</v>
      </c>
      <c r="K116" s="34">
        <v>80.787999999999997</v>
      </c>
      <c r="L116" s="34">
        <v>30.788</v>
      </c>
      <c r="M116" s="34">
        <v>30.788</v>
      </c>
      <c r="N116" s="120" t="s">
        <v>731</v>
      </c>
    </row>
    <row r="117" spans="1:14" s="73" customFormat="1" x14ac:dyDescent="0.25">
      <c r="A117" s="70"/>
      <c r="B117" s="71" t="s">
        <v>135</v>
      </c>
      <c r="C117" s="72"/>
      <c r="D117" s="64">
        <f>SUM(D118:D125)</f>
        <v>2778.2849999999999</v>
      </c>
      <c r="E117" s="64">
        <f t="shared" ref="E117:M117" si="33">SUM(E118:E125)</f>
        <v>1387.1890000000001</v>
      </c>
      <c r="F117" s="64">
        <f t="shared" si="33"/>
        <v>1052.3579999999999</v>
      </c>
      <c r="G117" s="64">
        <f t="shared" si="33"/>
        <v>449.81100000000004</v>
      </c>
      <c r="H117" s="64">
        <f t="shared" si="33"/>
        <v>683.97900000000004</v>
      </c>
      <c r="I117" s="64">
        <f t="shared" si="33"/>
        <v>528.65300000000002</v>
      </c>
      <c r="J117" s="64">
        <f t="shared" si="33"/>
        <v>351.52699999999999</v>
      </c>
      <c r="K117" s="64">
        <f t="shared" si="33"/>
        <v>707.11699999999996</v>
      </c>
      <c r="L117" s="64">
        <f t="shared" si="33"/>
        <v>633.11699999999996</v>
      </c>
      <c r="M117" s="64">
        <f t="shared" si="33"/>
        <v>433.91699999999997</v>
      </c>
      <c r="N117" s="64"/>
    </row>
    <row r="118" spans="1:14" s="91" customFormat="1" ht="66.75" customHeight="1" x14ac:dyDescent="0.25">
      <c r="A118" s="88">
        <f>A116+1</f>
        <v>100</v>
      </c>
      <c r="B118" s="35" t="s">
        <v>136</v>
      </c>
      <c r="C118" s="36" t="s">
        <v>734</v>
      </c>
      <c r="D118" s="34">
        <v>297.399</v>
      </c>
      <c r="E118" s="34">
        <v>148</v>
      </c>
      <c r="F118" s="34">
        <v>74.399000000000001</v>
      </c>
      <c r="G118" s="34"/>
      <c r="H118" s="34">
        <v>74.399000000000001</v>
      </c>
      <c r="I118" s="34">
        <v>74.399000000000001</v>
      </c>
      <c r="J118" s="34">
        <v>22.641999999999999</v>
      </c>
      <c r="K118" s="34">
        <v>75</v>
      </c>
      <c r="L118" s="34">
        <v>75</v>
      </c>
      <c r="M118" s="34"/>
      <c r="N118" s="99" t="s">
        <v>735</v>
      </c>
    </row>
    <row r="119" spans="1:14" s="91" customFormat="1" ht="60" customHeight="1" x14ac:dyDescent="0.25">
      <c r="A119" s="88">
        <f t="shared" ref="A119:A124" si="34">A118+1</f>
        <v>101</v>
      </c>
      <c r="B119" s="35" t="s">
        <v>137</v>
      </c>
      <c r="C119" s="36" t="s">
        <v>734</v>
      </c>
      <c r="D119" s="34">
        <v>330</v>
      </c>
      <c r="E119" s="34">
        <v>165</v>
      </c>
      <c r="F119" s="34">
        <v>165</v>
      </c>
      <c r="G119" s="34"/>
      <c r="H119" s="34">
        <v>75</v>
      </c>
      <c r="I119" s="34">
        <v>75</v>
      </c>
      <c r="J119" s="34"/>
      <c r="K119" s="34">
        <v>90</v>
      </c>
      <c r="L119" s="34">
        <v>90</v>
      </c>
      <c r="M119" s="34">
        <v>67.8</v>
      </c>
      <c r="N119" s="99" t="s">
        <v>736</v>
      </c>
    </row>
    <row r="120" spans="1:14" s="91" customFormat="1" ht="40.5" x14ac:dyDescent="0.25">
      <c r="A120" s="88">
        <f t="shared" si="34"/>
        <v>102</v>
      </c>
      <c r="B120" s="35" t="s">
        <v>138</v>
      </c>
      <c r="C120" s="36" t="s">
        <v>734</v>
      </c>
      <c r="D120" s="34">
        <v>330</v>
      </c>
      <c r="E120" s="34">
        <v>165</v>
      </c>
      <c r="F120" s="34">
        <v>164.96100000000001</v>
      </c>
      <c r="G120" s="34">
        <v>164.96100000000001</v>
      </c>
      <c r="H120" s="34">
        <v>80</v>
      </c>
      <c r="I120" s="34">
        <v>80</v>
      </c>
      <c r="J120" s="34">
        <v>80</v>
      </c>
      <c r="K120" s="34">
        <v>85</v>
      </c>
      <c r="L120" s="34">
        <v>85</v>
      </c>
      <c r="M120" s="34">
        <v>85</v>
      </c>
      <c r="N120" s="99" t="s">
        <v>737</v>
      </c>
    </row>
    <row r="121" spans="1:14" s="91" customFormat="1" ht="66" customHeight="1" x14ac:dyDescent="0.25">
      <c r="A121" s="88">
        <f t="shared" si="34"/>
        <v>103</v>
      </c>
      <c r="B121" s="35" t="s">
        <v>139</v>
      </c>
      <c r="C121" s="36" t="s">
        <v>734</v>
      </c>
      <c r="D121" s="34">
        <v>204.738</v>
      </c>
      <c r="E121" s="34">
        <v>102.369</v>
      </c>
      <c r="F121" s="34">
        <v>102.369</v>
      </c>
      <c r="G121" s="34"/>
      <c r="H121" s="34">
        <v>50.369</v>
      </c>
      <c r="I121" s="34">
        <v>50.369</v>
      </c>
      <c r="J121" s="34"/>
      <c r="K121" s="34">
        <v>52</v>
      </c>
      <c r="L121" s="34">
        <v>102</v>
      </c>
      <c r="M121" s="34"/>
      <c r="N121" s="99" t="s">
        <v>738</v>
      </c>
    </row>
    <row r="122" spans="1:14" s="91" customFormat="1" ht="99.75" customHeight="1" x14ac:dyDescent="0.25">
      <c r="A122" s="88">
        <f t="shared" si="34"/>
        <v>104</v>
      </c>
      <c r="B122" s="35" t="s">
        <v>140</v>
      </c>
      <c r="C122" s="36" t="s">
        <v>734</v>
      </c>
      <c r="D122" s="34">
        <v>497.197</v>
      </c>
      <c r="E122" s="34">
        <v>248</v>
      </c>
      <c r="F122" s="34">
        <v>248</v>
      </c>
      <c r="G122" s="34">
        <v>109.5</v>
      </c>
      <c r="H122" s="34">
        <v>123.52500000000001</v>
      </c>
      <c r="I122" s="34">
        <v>123.52500000000001</v>
      </c>
      <c r="J122" s="34">
        <v>123.52500000000001</v>
      </c>
      <c r="K122" s="34">
        <v>125.672</v>
      </c>
      <c r="L122" s="34">
        <v>125.672</v>
      </c>
      <c r="M122" s="34">
        <v>125.672</v>
      </c>
      <c r="N122" s="99" t="s">
        <v>739</v>
      </c>
    </row>
    <row r="123" spans="1:14" s="91" customFormat="1" ht="66.75" customHeight="1" x14ac:dyDescent="0.25">
      <c r="A123" s="88">
        <f t="shared" si="34"/>
        <v>105</v>
      </c>
      <c r="B123" s="35" t="s">
        <v>141</v>
      </c>
      <c r="C123" s="36" t="s">
        <v>734</v>
      </c>
      <c r="D123" s="34">
        <v>498.64</v>
      </c>
      <c r="E123" s="34">
        <v>249.32</v>
      </c>
      <c r="F123" s="34">
        <v>235.279</v>
      </c>
      <c r="G123" s="34">
        <v>113</v>
      </c>
      <c r="H123" s="34">
        <v>123.875</v>
      </c>
      <c r="I123" s="34">
        <v>92.86</v>
      </c>
      <c r="J123" s="34">
        <v>92.86</v>
      </c>
      <c r="K123" s="34">
        <v>125.44499999999999</v>
      </c>
      <c r="L123" s="34">
        <v>125.44499999999999</v>
      </c>
      <c r="M123" s="34">
        <v>125.44499999999999</v>
      </c>
      <c r="N123" s="99" t="s">
        <v>739</v>
      </c>
    </row>
    <row r="124" spans="1:14" s="91" customFormat="1" ht="66.75" customHeight="1" x14ac:dyDescent="0.25">
      <c r="A124" s="88">
        <f t="shared" si="34"/>
        <v>106</v>
      </c>
      <c r="B124" s="35" t="s">
        <v>142</v>
      </c>
      <c r="C124" s="36" t="s">
        <v>734</v>
      </c>
      <c r="D124" s="34">
        <v>125</v>
      </c>
      <c r="E124" s="34">
        <v>62.5</v>
      </c>
      <c r="F124" s="34">
        <v>62.35</v>
      </c>
      <c r="G124" s="34">
        <v>62.35</v>
      </c>
      <c r="H124" s="34">
        <v>32.5</v>
      </c>
      <c r="I124" s="34">
        <v>32.5</v>
      </c>
      <c r="J124" s="34">
        <v>32.5</v>
      </c>
      <c r="K124" s="34">
        <v>30</v>
      </c>
      <c r="L124" s="34">
        <v>30</v>
      </c>
      <c r="M124" s="34">
        <v>30</v>
      </c>
      <c r="N124" s="99" t="s">
        <v>740</v>
      </c>
    </row>
    <row r="125" spans="1:14" s="91" customFormat="1" ht="66.75" customHeight="1" x14ac:dyDescent="0.25">
      <c r="A125" s="88">
        <f>A124+1</f>
        <v>107</v>
      </c>
      <c r="B125" s="35" t="s">
        <v>741</v>
      </c>
      <c r="C125" s="36" t="s">
        <v>734</v>
      </c>
      <c r="D125" s="34">
        <v>495.31099999999998</v>
      </c>
      <c r="E125" s="34">
        <v>247</v>
      </c>
      <c r="F125" s="34"/>
      <c r="G125" s="34"/>
      <c r="H125" s="34">
        <v>124.31100000000001</v>
      </c>
      <c r="I125" s="34"/>
      <c r="J125" s="34"/>
      <c r="K125" s="34">
        <v>124</v>
      </c>
      <c r="L125" s="34"/>
      <c r="M125" s="34"/>
      <c r="N125" s="99" t="s">
        <v>742</v>
      </c>
    </row>
    <row r="126" spans="1:14" s="73" customFormat="1" x14ac:dyDescent="0.25">
      <c r="A126" s="70"/>
      <c r="B126" s="71" t="s">
        <v>143</v>
      </c>
      <c r="C126" s="72"/>
      <c r="D126" s="64">
        <f>SUM(D127:D129)</f>
        <v>1274.2249999999999</v>
      </c>
      <c r="E126" s="64">
        <f t="shared" ref="E126:M126" si="35">SUM(E127:E129)</f>
        <v>637.11300000000006</v>
      </c>
      <c r="F126" s="64">
        <f t="shared" si="35"/>
        <v>387.113</v>
      </c>
      <c r="G126" s="64">
        <f t="shared" si="35"/>
        <v>0</v>
      </c>
      <c r="H126" s="64">
        <f t="shared" si="35"/>
        <v>350.37299999999999</v>
      </c>
      <c r="I126" s="64">
        <f t="shared" si="35"/>
        <v>165</v>
      </c>
      <c r="J126" s="64">
        <f t="shared" si="35"/>
        <v>0</v>
      </c>
      <c r="K126" s="64">
        <f t="shared" si="35"/>
        <v>286.73900000000003</v>
      </c>
      <c r="L126" s="64">
        <f t="shared" si="35"/>
        <v>165</v>
      </c>
      <c r="M126" s="64">
        <f t="shared" si="35"/>
        <v>0</v>
      </c>
      <c r="N126" s="64"/>
    </row>
    <row r="127" spans="1:14" s="91" customFormat="1" ht="94.5" customHeight="1" x14ac:dyDescent="0.25">
      <c r="A127" s="88">
        <f>A125+1</f>
        <v>108</v>
      </c>
      <c r="B127" s="35" t="s">
        <v>144</v>
      </c>
      <c r="C127" s="36" t="s">
        <v>743</v>
      </c>
      <c r="D127" s="34">
        <v>334.22500000000002</v>
      </c>
      <c r="E127" s="34">
        <v>167.113</v>
      </c>
      <c r="F127" s="34">
        <v>167.113</v>
      </c>
      <c r="G127" s="34"/>
      <c r="H127" s="34">
        <v>99.772999999999996</v>
      </c>
      <c r="I127" s="34">
        <v>55</v>
      </c>
      <c r="J127" s="34"/>
      <c r="K127" s="34">
        <v>67.338999999999999</v>
      </c>
      <c r="L127" s="34">
        <v>55</v>
      </c>
      <c r="M127" s="34"/>
      <c r="N127" s="99" t="s">
        <v>744</v>
      </c>
    </row>
    <row r="128" spans="1:14" s="91" customFormat="1" ht="126" customHeight="1" x14ac:dyDescent="0.25">
      <c r="A128" s="88">
        <f>A127+1</f>
        <v>109</v>
      </c>
      <c r="B128" s="35" t="s">
        <v>145</v>
      </c>
      <c r="C128" s="36" t="s">
        <v>743</v>
      </c>
      <c r="D128" s="34">
        <v>440</v>
      </c>
      <c r="E128" s="34">
        <v>220</v>
      </c>
      <c r="F128" s="34">
        <v>220</v>
      </c>
      <c r="G128" s="34"/>
      <c r="H128" s="34">
        <v>105.6</v>
      </c>
      <c r="I128" s="34">
        <v>110</v>
      </c>
      <c r="J128" s="34"/>
      <c r="K128" s="34">
        <v>114.4</v>
      </c>
      <c r="L128" s="34">
        <v>110</v>
      </c>
      <c r="M128" s="34"/>
      <c r="N128" s="99" t="s">
        <v>745</v>
      </c>
    </row>
    <row r="129" spans="1:14" s="91" customFormat="1" ht="60.75" x14ac:dyDescent="0.25">
      <c r="A129" s="88">
        <f>A128+1</f>
        <v>110</v>
      </c>
      <c r="B129" s="35" t="s">
        <v>746</v>
      </c>
      <c r="C129" s="36" t="s">
        <v>743</v>
      </c>
      <c r="D129" s="34">
        <v>500</v>
      </c>
      <c r="E129" s="34">
        <v>250</v>
      </c>
      <c r="F129" s="34"/>
      <c r="G129" s="34"/>
      <c r="H129" s="34">
        <v>145</v>
      </c>
      <c r="I129" s="34"/>
      <c r="J129" s="34"/>
      <c r="K129" s="34">
        <v>105</v>
      </c>
      <c r="L129" s="34"/>
      <c r="M129" s="34"/>
      <c r="N129" s="99"/>
    </row>
    <row r="130" spans="1:14" s="73" customFormat="1" x14ac:dyDescent="0.25">
      <c r="A130" s="70"/>
      <c r="B130" s="71" t="s">
        <v>146</v>
      </c>
      <c r="C130" s="72"/>
      <c r="D130" s="64">
        <f>SUM(D131:D133)</f>
        <v>1345.078</v>
      </c>
      <c r="E130" s="64">
        <f t="shared" ref="E130:M130" si="36">SUM(E131:E133)</f>
        <v>669.39300000000003</v>
      </c>
      <c r="F130" s="64">
        <f t="shared" si="36"/>
        <v>314.8</v>
      </c>
      <c r="G130" s="64">
        <f t="shared" si="36"/>
        <v>0</v>
      </c>
      <c r="H130" s="64">
        <f t="shared" si="36"/>
        <v>398.685</v>
      </c>
      <c r="I130" s="64">
        <f t="shared" si="36"/>
        <v>406.15899999999999</v>
      </c>
      <c r="J130" s="64">
        <f t="shared" si="36"/>
        <v>406.15899999999999</v>
      </c>
      <c r="K130" s="64">
        <f t="shared" si="36"/>
        <v>277</v>
      </c>
      <c r="L130" s="64">
        <f t="shared" si="36"/>
        <v>0</v>
      </c>
      <c r="M130" s="64">
        <f t="shared" si="36"/>
        <v>0</v>
      </c>
      <c r="N130" s="64"/>
    </row>
    <row r="131" spans="1:14" s="91" customFormat="1" ht="56.25" x14ac:dyDescent="0.25">
      <c r="A131" s="88">
        <f>A129+1</f>
        <v>111</v>
      </c>
      <c r="B131" s="35" t="s">
        <v>147</v>
      </c>
      <c r="C131" s="36" t="s">
        <v>747</v>
      </c>
      <c r="D131" s="34">
        <v>499.52800000000002</v>
      </c>
      <c r="E131" s="34">
        <v>249.7</v>
      </c>
      <c r="F131" s="121">
        <v>144.80000000000001</v>
      </c>
      <c r="G131" s="113"/>
      <c r="H131" s="34">
        <v>144.828</v>
      </c>
      <c r="I131" s="34">
        <v>320.34100000000001</v>
      </c>
      <c r="J131" s="34">
        <v>320.34100000000001</v>
      </c>
      <c r="K131" s="34">
        <v>105</v>
      </c>
      <c r="L131" s="34"/>
      <c r="M131" s="34"/>
      <c r="N131" s="99" t="s">
        <v>748</v>
      </c>
    </row>
    <row r="132" spans="1:14" s="91" customFormat="1" ht="69.75" customHeight="1" x14ac:dyDescent="0.25">
      <c r="A132" s="88">
        <f>A131+1</f>
        <v>112</v>
      </c>
      <c r="B132" s="35" t="s">
        <v>749</v>
      </c>
      <c r="C132" s="36" t="s">
        <v>750</v>
      </c>
      <c r="D132" s="34">
        <v>499.38600000000002</v>
      </c>
      <c r="E132" s="89">
        <v>249.69300000000001</v>
      </c>
      <c r="F132" s="122"/>
      <c r="G132" s="90"/>
      <c r="H132" s="34">
        <v>119.693</v>
      </c>
      <c r="I132" s="34">
        <v>85.817999999999998</v>
      </c>
      <c r="J132" s="34">
        <v>85.817999999999998</v>
      </c>
      <c r="K132" s="34">
        <v>130</v>
      </c>
      <c r="L132" s="34"/>
      <c r="M132" s="34"/>
      <c r="N132" s="99" t="s">
        <v>751</v>
      </c>
    </row>
    <row r="133" spans="1:14" s="91" customFormat="1" ht="93" customHeight="1" x14ac:dyDescent="0.25">
      <c r="A133" s="88">
        <f>A132+1</f>
        <v>113</v>
      </c>
      <c r="B133" s="35" t="s">
        <v>752</v>
      </c>
      <c r="C133" s="36" t="s">
        <v>753</v>
      </c>
      <c r="D133" s="34">
        <v>346.16399999999999</v>
      </c>
      <c r="E133" s="34">
        <v>170</v>
      </c>
      <c r="F133" s="123">
        <v>170</v>
      </c>
      <c r="G133" s="124"/>
      <c r="H133" s="34">
        <v>134.16399999999999</v>
      </c>
      <c r="I133" s="34"/>
      <c r="J133" s="34"/>
      <c r="K133" s="34">
        <v>42</v>
      </c>
      <c r="L133" s="34"/>
      <c r="M133" s="34"/>
      <c r="N133" s="99" t="s">
        <v>754</v>
      </c>
    </row>
    <row r="134" spans="1:14" s="73" customFormat="1" x14ac:dyDescent="0.25">
      <c r="A134" s="70"/>
      <c r="B134" s="71" t="s">
        <v>148</v>
      </c>
      <c r="C134" s="72"/>
      <c r="D134" s="64">
        <f>SUM(D135:D142)</f>
        <v>2243.5190000000002</v>
      </c>
      <c r="E134" s="64">
        <f t="shared" ref="E134:M134" si="37">SUM(E135:E142)</f>
        <v>1106.808</v>
      </c>
      <c r="F134" s="64">
        <f t="shared" si="37"/>
        <v>309.43399999999997</v>
      </c>
      <c r="G134" s="64">
        <f t="shared" si="37"/>
        <v>309.98199999999997</v>
      </c>
      <c r="H134" s="64">
        <f t="shared" si="37"/>
        <v>668.95</v>
      </c>
      <c r="I134" s="64">
        <f t="shared" si="37"/>
        <v>422.34699999999998</v>
      </c>
      <c r="J134" s="64">
        <f t="shared" si="37"/>
        <v>422.34699999999998</v>
      </c>
      <c r="K134" s="64">
        <f t="shared" si="37"/>
        <v>467.76100000000002</v>
      </c>
      <c r="L134" s="64">
        <f t="shared" si="37"/>
        <v>337.23</v>
      </c>
      <c r="M134" s="64">
        <f t="shared" si="37"/>
        <v>337.23</v>
      </c>
      <c r="N134" s="64"/>
    </row>
    <row r="135" spans="1:14" s="91" customFormat="1" ht="40.5" x14ac:dyDescent="0.25">
      <c r="A135" s="88">
        <f>A133+1</f>
        <v>114</v>
      </c>
      <c r="B135" s="35" t="s">
        <v>149</v>
      </c>
      <c r="C135" s="36" t="s">
        <v>755</v>
      </c>
      <c r="D135" s="34">
        <v>299.83699999999999</v>
      </c>
      <c r="E135" s="34">
        <v>149.91800000000001</v>
      </c>
      <c r="F135" s="34"/>
      <c r="G135" s="34"/>
      <c r="H135" s="34">
        <v>83.619</v>
      </c>
      <c r="I135" s="34">
        <v>17.041</v>
      </c>
      <c r="J135" s="34">
        <v>17.041</v>
      </c>
      <c r="K135" s="34">
        <v>66.3</v>
      </c>
      <c r="L135" s="34">
        <v>4.28</v>
      </c>
      <c r="M135" s="34">
        <v>4.28</v>
      </c>
      <c r="N135" s="99" t="s">
        <v>756</v>
      </c>
    </row>
    <row r="136" spans="1:14" s="91" customFormat="1" ht="40.5" x14ac:dyDescent="0.25">
      <c r="A136" s="88">
        <f t="shared" ref="A136:A142" si="38">A135+1</f>
        <v>115</v>
      </c>
      <c r="B136" s="35" t="s">
        <v>150</v>
      </c>
      <c r="C136" s="36" t="s">
        <v>755</v>
      </c>
      <c r="D136" s="34">
        <v>299.41899999999998</v>
      </c>
      <c r="E136" s="34">
        <v>149.709</v>
      </c>
      <c r="F136" s="34"/>
      <c r="G136" s="34"/>
      <c r="H136" s="34">
        <v>89.71</v>
      </c>
      <c r="I136" s="34">
        <v>33.962000000000003</v>
      </c>
      <c r="J136" s="34">
        <v>33.962000000000003</v>
      </c>
      <c r="K136" s="34">
        <v>60</v>
      </c>
      <c r="L136" s="34"/>
      <c r="M136" s="34"/>
      <c r="N136" s="99" t="s">
        <v>756</v>
      </c>
    </row>
    <row r="137" spans="1:14" s="91" customFormat="1" ht="81" x14ac:dyDescent="0.25">
      <c r="A137" s="88">
        <f t="shared" si="38"/>
        <v>116</v>
      </c>
      <c r="B137" s="35" t="s">
        <v>571</v>
      </c>
      <c r="C137" s="36" t="s">
        <v>755</v>
      </c>
      <c r="D137" s="34">
        <v>237.39</v>
      </c>
      <c r="E137" s="34">
        <v>118.69499999999999</v>
      </c>
      <c r="F137" s="34">
        <v>117.462</v>
      </c>
      <c r="G137" s="34">
        <v>117.462</v>
      </c>
      <c r="H137" s="34">
        <v>68.694999999999993</v>
      </c>
      <c r="I137" s="34">
        <v>67.462000000000003</v>
      </c>
      <c r="J137" s="34">
        <v>67.462000000000003</v>
      </c>
      <c r="K137" s="34">
        <v>50</v>
      </c>
      <c r="L137" s="34">
        <v>50</v>
      </c>
      <c r="M137" s="34">
        <v>50</v>
      </c>
      <c r="N137" s="99" t="s">
        <v>756</v>
      </c>
    </row>
    <row r="138" spans="1:14" s="91" customFormat="1" ht="40.5" x14ac:dyDescent="0.25">
      <c r="A138" s="88">
        <f t="shared" si="38"/>
        <v>117</v>
      </c>
      <c r="B138" s="35" t="s">
        <v>151</v>
      </c>
      <c r="C138" s="36" t="s">
        <v>755</v>
      </c>
      <c r="D138" s="34">
        <v>213.982</v>
      </c>
      <c r="E138" s="34">
        <v>106.991</v>
      </c>
      <c r="F138" s="34"/>
      <c r="G138" s="34"/>
      <c r="H138" s="34">
        <v>59.991</v>
      </c>
      <c r="I138" s="34">
        <v>40.417000000000002</v>
      </c>
      <c r="J138" s="34">
        <v>40.417000000000002</v>
      </c>
      <c r="K138" s="34">
        <v>47</v>
      </c>
      <c r="L138" s="34">
        <v>47</v>
      </c>
      <c r="M138" s="34">
        <v>47</v>
      </c>
      <c r="N138" s="99" t="s">
        <v>756</v>
      </c>
    </row>
    <row r="139" spans="1:14" s="91" customFormat="1" ht="60.75" x14ac:dyDescent="0.25">
      <c r="A139" s="88">
        <f t="shared" si="38"/>
        <v>118</v>
      </c>
      <c r="B139" s="35" t="s">
        <v>152</v>
      </c>
      <c r="C139" s="36" t="s">
        <v>755</v>
      </c>
      <c r="D139" s="34">
        <v>190</v>
      </c>
      <c r="E139" s="34">
        <v>80.05</v>
      </c>
      <c r="F139" s="42">
        <v>79.8</v>
      </c>
      <c r="G139" s="42">
        <v>79.8</v>
      </c>
      <c r="H139" s="34">
        <v>62.25</v>
      </c>
      <c r="I139" s="34">
        <v>62</v>
      </c>
      <c r="J139" s="34">
        <v>62</v>
      </c>
      <c r="K139" s="34">
        <v>47.7</v>
      </c>
      <c r="L139" s="34">
        <v>47.7</v>
      </c>
      <c r="M139" s="34">
        <v>47.7</v>
      </c>
      <c r="N139" s="99" t="s">
        <v>757</v>
      </c>
    </row>
    <row r="140" spans="1:14" s="91" customFormat="1" ht="61.5" customHeight="1" x14ac:dyDescent="0.25">
      <c r="A140" s="88">
        <f t="shared" si="38"/>
        <v>119</v>
      </c>
      <c r="B140" s="35" t="s">
        <v>153</v>
      </c>
      <c r="C140" s="36" t="s">
        <v>755</v>
      </c>
      <c r="D140" s="34">
        <v>247.89400000000001</v>
      </c>
      <c r="E140" s="34">
        <v>123.947</v>
      </c>
      <c r="F140" s="42">
        <v>112.172</v>
      </c>
      <c r="G140" s="42">
        <v>112.72</v>
      </c>
      <c r="H140" s="34">
        <v>73.947000000000003</v>
      </c>
      <c r="I140" s="34">
        <v>69.762</v>
      </c>
      <c r="J140" s="34">
        <v>69.762</v>
      </c>
      <c r="K140" s="34">
        <v>50</v>
      </c>
      <c r="L140" s="34">
        <v>42.41</v>
      </c>
      <c r="M140" s="34">
        <v>42.41</v>
      </c>
      <c r="N140" s="99" t="s">
        <v>758</v>
      </c>
    </row>
    <row r="141" spans="1:14" s="91" customFormat="1" ht="61.5" customHeight="1" x14ac:dyDescent="0.25">
      <c r="A141" s="88">
        <f t="shared" si="38"/>
        <v>120</v>
      </c>
      <c r="B141" s="35" t="s">
        <v>154</v>
      </c>
      <c r="C141" s="36" t="s">
        <v>755</v>
      </c>
      <c r="D141" s="34">
        <v>499.99700000000001</v>
      </c>
      <c r="E141" s="34">
        <v>249.99799999999999</v>
      </c>
      <c r="F141" s="42"/>
      <c r="G141" s="42"/>
      <c r="H141" s="34">
        <v>147.28800000000001</v>
      </c>
      <c r="I141" s="34">
        <v>131.703</v>
      </c>
      <c r="J141" s="34">
        <v>131.703</v>
      </c>
      <c r="K141" s="34">
        <v>102.711</v>
      </c>
      <c r="L141" s="34">
        <v>102.711</v>
      </c>
      <c r="M141" s="34">
        <v>102.711</v>
      </c>
      <c r="N141" s="99" t="s">
        <v>707</v>
      </c>
    </row>
    <row r="142" spans="1:14" s="91" customFormat="1" ht="100.5" customHeight="1" x14ac:dyDescent="0.25">
      <c r="A142" s="88">
        <f t="shared" si="38"/>
        <v>121</v>
      </c>
      <c r="B142" s="35" t="s">
        <v>759</v>
      </c>
      <c r="C142" s="36" t="s">
        <v>755</v>
      </c>
      <c r="D142" s="34">
        <v>255</v>
      </c>
      <c r="E142" s="34">
        <v>127.5</v>
      </c>
      <c r="F142" s="34"/>
      <c r="G142" s="34"/>
      <c r="H142" s="34">
        <v>83.45</v>
      </c>
      <c r="I142" s="34"/>
      <c r="J142" s="34"/>
      <c r="K142" s="34">
        <v>44.05</v>
      </c>
      <c r="L142" s="34">
        <v>43.128999999999998</v>
      </c>
      <c r="M142" s="34">
        <v>43.128999999999998</v>
      </c>
      <c r="N142" s="99"/>
    </row>
    <row r="143" spans="1:14" s="73" customFormat="1" x14ac:dyDescent="0.25">
      <c r="A143" s="70"/>
      <c r="B143" s="71" t="s">
        <v>155</v>
      </c>
      <c r="C143" s="72"/>
      <c r="D143" s="64">
        <f>SUM(D144:D148)</f>
        <v>1027.6210000000001</v>
      </c>
      <c r="E143" s="64">
        <f t="shared" ref="E143:M143" si="39">SUM(E144:E148)</f>
        <v>495.303</v>
      </c>
      <c r="F143" s="64">
        <f t="shared" si="39"/>
        <v>145</v>
      </c>
      <c r="G143" s="64">
        <f t="shared" si="39"/>
        <v>113.593</v>
      </c>
      <c r="H143" s="64">
        <f t="shared" si="39"/>
        <v>273.03300000000002</v>
      </c>
      <c r="I143" s="64">
        <f t="shared" si="39"/>
        <v>117.542</v>
      </c>
      <c r="J143" s="64">
        <f t="shared" si="39"/>
        <v>117.542</v>
      </c>
      <c r="K143" s="64">
        <f t="shared" si="39"/>
        <v>259.28499999999997</v>
      </c>
      <c r="L143" s="64">
        <f t="shared" si="39"/>
        <v>118.343</v>
      </c>
      <c r="M143" s="64">
        <f t="shared" si="39"/>
        <v>118.343</v>
      </c>
      <c r="N143" s="64"/>
    </row>
    <row r="144" spans="1:14" s="91" customFormat="1" ht="93.75" x14ac:dyDescent="0.25">
      <c r="A144" s="88">
        <f>A142+1</f>
        <v>122</v>
      </c>
      <c r="B144" s="35" t="s">
        <v>760</v>
      </c>
      <c r="C144" s="36" t="s">
        <v>761</v>
      </c>
      <c r="D144" s="34">
        <v>113.539</v>
      </c>
      <c r="E144" s="34">
        <v>56.77</v>
      </c>
      <c r="F144" s="34"/>
      <c r="G144" s="34"/>
      <c r="H144" s="34">
        <v>32.926000000000002</v>
      </c>
      <c r="I144" s="34">
        <v>32.926000000000002</v>
      </c>
      <c r="J144" s="34">
        <v>32.926000000000002</v>
      </c>
      <c r="K144" s="34">
        <v>23.843</v>
      </c>
      <c r="L144" s="34">
        <v>23.843</v>
      </c>
      <c r="M144" s="34">
        <v>23.843</v>
      </c>
      <c r="N144" s="99" t="s">
        <v>725</v>
      </c>
    </row>
    <row r="145" spans="1:14" s="91" customFormat="1" ht="93.75" x14ac:dyDescent="0.25">
      <c r="A145" s="88">
        <f t="shared" ref="A145:A148" si="40">A144+1</f>
        <v>123</v>
      </c>
      <c r="B145" s="35" t="s">
        <v>762</v>
      </c>
      <c r="C145" s="36" t="s">
        <v>761</v>
      </c>
      <c r="D145" s="34">
        <v>299.86599999999999</v>
      </c>
      <c r="E145" s="34">
        <v>145</v>
      </c>
      <c r="F145" s="39">
        <v>145</v>
      </c>
      <c r="G145" s="34">
        <v>113.593</v>
      </c>
      <c r="H145" s="34">
        <v>77.866</v>
      </c>
      <c r="I145" s="34">
        <v>77.866</v>
      </c>
      <c r="J145" s="34">
        <v>77.866</v>
      </c>
      <c r="K145" s="34">
        <v>77</v>
      </c>
      <c r="L145" s="34">
        <v>77</v>
      </c>
      <c r="M145" s="34">
        <v>77</v>
      </c>
      <c r="N145" s="99" t="s">
        <v>763</v>
      </c>
    </row>
    <row r="146" spans="1:14" s="91" customFormat="1" ht="93.75" x14ac:dyDescent="0.25">
      <c r="A146" s="88">
        <f t="shared" si="40"/>
        <v>124</v>
      </c>
      <c r="B146" s="35" t="s">
        <v>156</v>
      </c>
      <c r="C146" s="36" t="s">
        <v>761</v>
      </c>
      <c r="D146" s="34">
        <v>247.065</v>
      </c>
      <c r="E146" s="34">
        <v>123.533</v>
      </c>
      <c r="F146" s="34"/>
      <c r="G146" s="34"/>
      <c r="H146" s="34">
        <v>60.036000000000001</v>
      </c>
      <c r="I146" s="34"/>
      <c r="J146" s="34"/>
      <c r="K146" s="34">
        <v>63.496000000000002</v>
      </c>
      <c r="L146" s="34">
        <v>17.5</v>
      </c>
      <c r="M146" s="34">
        <v>17.5</v>
      </c>
      <c r="N146" s="99"/>
    </row>
    <row r="147" spans="1:14" s="91" customFormat="1" ht="96.75" customHeight="1" x14ac:dyDescent="0.25">
      <c r="A147" s="88">
        <f t="shared" si="40"/>
        <v>125</v>
      </c>
      <c r="B147" s="35" t="s">
        <v>572</v>
      </c>
      <c r="C147" s="36" t="s">
        <v>764</v>
      </c>
      <c r="D147" s="34">
        <v>194.005</v>
      </c>
      <c r="E147" s="34">
        <v>90</v>
      </c>
      <c r="F147" s="34"/>
      <c r="G147" s="34"/>
      <c r="H147" s="34">
        <v>54.005000000000003</v>
      </c>
      <c r="I147" s="34"/>
      <c r="J147" s="34"/>
      <c r="K147" s="34">
        <v>50</v>
      </c>
      <c r="L147" s="34"/>
      <c r="M147" s="34"/>
      <c r="N147" s="99" t="s">
        <v>765</v>
      </c>
    </row>
    <row r="148" spans="1:14" s="91" customFormat="1" ht="96.75" customHeight="1" x14ac:dyDescent="0.25">
      <c r="A148" s="88">
        <f t="shared" si="40"/>
        <v>126</v>
      </c>
      <c r="B148" s="35" t="s">
        <v>766</v>
      </c>
      <c r="C148" s="36" t="s">
        <v>767</v>
      </c>
      <c r="D148" s="34">
        <v>173.14599999999999</v>
      </c>
      <c r="E148" s="34">
        <v>80</v>
      </c>
      <c r="F148" s="34"/>
      <c r="G148" s="34"/>
      <c r="H148" s="34">
        <v>48.2</v>
      </c>
      <c r="I148" s="34">
        <v>6.75</v>
      </c>
      <c r="J148" s="34">
        <v>6.75</v>
      </c>
      <c r="K148" s="34">
        <v>44.945999999999998</v>
      </c>
      <c r="L148" s="34"/>
      <c r="M148" s="34"/>
      <c r="N148" s="99" t="s">
        <v>768</v>
      </c>
    </row>
    <row r="149" spans="1:14" s="78" customFormat="1" x14ac:dyDescent="0.3">
      <c r="A149" s="75"/>
      <c r="B149" s="71" t="s">
        <v>769</v>
      </c>
      <c r="C149" s="62"/>
      <c r="D149" s="77">
        <f>SUM(D150)</f>
        <v>494.15800000000002</v>
      </c>
      <c r="E149" s="77">
        <f t="shared" ref="E149:M149" si="41">SUM(E150)</f>
        <v>247.07900000000001</v>
      </c>
      <c r="F149" s="77">
        <f t="shared" si="41"/>
        <v>0</v>
      </c>
      <c r="G149" s="77">
        <f t="shared" si="41"/>
        <v>0</v>
      </c>
      <c r="H149" s="77">
        <f t="shared" si="41"/>
        <v>118.598</v>
      </c>
      <c r="I149" s="77">
        <f t="shared" si="41"/>
        <v>0</v>
      </c>
      <c r="J149" s="77">
        <f t="shared" si="41"/>
        <v>0</v>
      </c>
      <c r="K149" s="77">
        <f t="shared" si="41"/>
        <v>128.48099999999999</v>
      </c>
      <c r="L149" s="77">
        <f t="shared" si="41"/>
        <v>0</v>
      </c>
      <c r="M149" s="77">
        <f t="shared" si="41"/>
        <v>0</v>
      </c>
      <c r="N149" s="77"/>
    </row>
    <row r="150" spans="1:14" s="91" customFormat="1" ht="132.75" customHeight="1" x14ac:dyDescent="0.25">
      <c r="A150" s="88">
        <f>A148+1</f>
        <v>127</v>
      </c>
      <c r="B150" s="35" t="s">
        <v>770</v>
      </c>
      <c r="C150" s="36" t="s">
        <v>771</v>
      </c>
      <c r="D150" s="34">
        <v>494.15800000000002</v>
      </c>
      <c r="E150" s="89">
        <v>247.07900000000001</v>
      </c>
      <c r="F150" s="90"/>
      <c r="G150" s="90"/>
      <c r="H150" s="34">
        <v>118.598</v>
      </c>
      <c r="I150" s="34"/>
      <c r="J150" s="34"/>
      <c r="K150" s="34">
        <v>128.48099999999999</v>
      </c>
      <c r="L150" s="34"/>
      <c r="M150" s="34"/>
      <c r="N150" s="99"/>
    </row>
    <row r="151" spans="1:14" s="78" customFormat="1" x14ac:dyDescent="0.3">
      <c r="A151" s="75"/>
      <c r="B151" s="71" t="s">
        <v>157</v>
      </c>
      <c r="C151" s="62"/>
      <c r="D151" s="77">
        <f>SUM(D152:D163)</f>
        <v>5993.8200000000006</v>
      </c>
      <c r="E151" s="77">
        <f>SUM(E152:E163)</f>
        <v>2680.2280000000001</v>
      </c>
      <c r="F151" s="79">
        <f t="shared" ref="F151:M151" si="42">SUM(F152:F163)</f>
        <v>684.98799999999994</v>
      </c>
      <c r="G151" s="79">
        <f t="shared" si="42"/>
        <v>684.98799999999994</v>
      </c>
      <c r="H151" s="79">
        <f t="shared" si="42"/>
        <v>1858.0239999999999</v>
      </c>
      <c r="I151" s="79">
        <f t="shared" si="42"/>
        <v>1677.4399999999998</v>
      </c>
      <c r="J151" s="79">
        <f t="shared" si="42"/>
        <v>1528.54</v>
      </c>
      <c r="K151" s="79">
        <f t="shared" si="42"/>
        <v>1455.568</v>
      </c>
      <c r="L151" s="79">
        <f t="shared" si="42"/>
        <v>1150.961</v>
      </c>
      <c r="M151" s="79">
        <f t="shared" si="42"/>
        <v>1099.961</v>
      </c>
      <c r="N151" s="77"/>
    </row>
    <row r="152" spans="1:14" s="91" customFormat="1" ht="60" customHeight="1" x14ac:dyDescent="0.25">
      <c r="A152" s="88">
        <f>A150+1</f>
        <v>128</v>
      </c>
      <c r="B152" s="35" t="s">
        <v>158</v>
      </c>
      <c r="C152" s="36" t="s">
        <v>772</v>
      </c>
      <c r="D152" s="34">
        <v>499.99</v>
      </c>
      <c r="E152" s="34">
        <v>187.24600000000001</v>
      </c>
      <c r="F152" s="34"/>
      <c r="G152" s="34"/>
      <c r="H152" s="34">
        <v>187.24700000000001</v>
      </c>
      <c r="I152" s="34">
        <v>187.24700000000001</v>
      </c>
      <c r="J152" s="34">
        <v>187.24700000000001</v>
      </c>
      <c r="K152" s="34">
        <v>125.497</v>
      </c>
      <c r="L152" s="34">
        <v>125.497</v>
      </c>
      <c r="M152" s="34">
        <v>125.497</v>
      </c>
      <c r="N152" s="99" t="s">
        <v>773</v>
      </c>
    </row>
    <row r="153" spans="1:14" s="91" customFormat="1" ht="66" customHeight="1" x14ac:dyDescent="0.25">
      <c r="A153" s="88">
        <f t="shared" ref="A153:A163" si="43">A152+1</f>
        <v>129</v>
      </c>
      <c r="B153" s="35" t="s">
        <v>159</v>
      </c>
      <c r="C153" s="36" t="s">
        <v>772</v>
      </c>
      <c r="D153" s="34">
        <v>499.16899999999998</v>
      </c>
      <c r="E153" s="34">
        <v>186.93899999999999</v>
      </c>
      <c r="F153" s="34"/>
      <c r="G153" s="34"/>
      <c r="H153" s="34">
        <v>186.93899999999999</v>
      </c>
      <c r="I153" s="34">
        <v>186.93899999999999</v>
      </c>
      <c r="J153" s="34">
        <v>186.93899999999999</v>
      </c>
      <c r="K153" s="34">
        <v>125.291</v>
      </c>
      <c r="L153" s="34">
        <v>125.291</v>
      </c>
      <c r="M153" s="34">
        <v>125.291</v>
      </c>
      <c r="N153" s="99" t="s">
        <v>773</v>
      </c>
    </row>
    <row r="154" spans="1:14" s="91" customFormat="1" ht="80.25" customHeight="1" x14ac:dyDescent="0.25">
      <c r="A154" s="88">
        <f t="shared" si="43"/>
        <v>130</v>
      </c>
      <c r="B154" s="35" t="s">
        <v>774</v>
      </c>
      <c r="C154" s="36" t="s">
        <v>772</v>
      </c>
      <c r="D154" s="34">
        <v>499.8</v>
      </c>
      <c r="E154" s="34">
        <v>249.9</v>
      </c>
      <c r="F154" s="34"/>
      <c r="G154" s="34"/>
      <c r="H154" s="34">
        <v>148.9</v>
      </c>
      <c r="I154" s="34">
        <v>148.9</v>
      </c>
      <c r="J154" s="34"/>
      <c r="K154" s="34">
        <v>101</v>
      </c>
      <c r="L154" s="34">
        <v>51</v>
      </c>
      <c r="M154" s="34"/>
      <c r="N154" s="99"/>
    </row>
    <row r="155" spans="1:14" s="91" customFormat="1" ht="57.75" customHeight="1" x14ac:dyDescent="0.25">
      <c r="A155" s="88">
        <f t="shared" si="43"/>
        <v>131</v>
      </c>
      <c r="B155" s="35" t="s">
        <v>581</v>
      </c>
      <c r="C155" s="36" t="s">
        <v>772</v>
      </c>
      <c r="D155" s="34">
        <v>498.58800000000002</v>
      </c>
      <c r="E155" s="34">
        <v>249.29400000000001</v>
      </c>
      <c r="F155" s="34">
        <v>249.29400000000001</v>
      </c>
      <c r="G155" s="34">
        <v>249.29400000000001</v>
      </c>
      <c r="H155" s="34">
        <v>148.57900000000001</v>
      </c>
      <c r="I155" s="34">
        <v>147.20599999999999</v>
      </c>
      <c r="J155" s="34">
        <v>147.20599999999999</v>
      </c>
      <c r="K155" s="34">
        <v>100.715</v>
      </c>
      <c r="L155" s="34">
        <v>97</v>
      </c>
      <c r="M155" s="34">
        <v>97</v>
      </c>
      <c r="N155" s="99" t="s">
        <v>775</v>
      </c>
    </row>
    <row r="156" spans="1:14" s="91" customFormat="1" ht="69.75" customHeight="1" x14ac:dyDescent="0.25">
      <c r="A156" s="88">
        <f t="shared" si="43"/>
        <v>132</v>
      </c>
      <c r="B156" s="35" t="s">
        <v>776</v>
      </c>
      <c r="C156" s="36" t="s">
        <v>772</v>
      </c>
      <c r="D156" s="34">
        <v>499.589</v>
      </c>
      <c r="E156" s="34">
        <v>249.29499999999999</v>
      </c>
      <c r="F156" s="34"/>
      <c r="G156" s="34"/>
      <c r="H156" s="34">
        <v>124.89700000000001</v>
      </c>
      <c r="I156" s="34">
        <v>124.89700000000001</v>
      </c>
      <c r="J156" s="34">
        <v>124.89700000000001</v>
      </c>
      <c r="K156" s="34">
        <v>125.39700000000001</v>
      </c>
      <c r="L156" s="34">
        <v>125.39700000000001</v>
      </c>
      <c r="M156" s="34">
        <v>125.39700000000001</v>
      </c>
      <c r="N156" s="99" t="s">
        <v>777</v>
      </c>
    </row>
    <row r="157" spans="1:14" s="91" customFormat="1" ht="75" x14ac:dyDescent="0.25">
      <c r="A157" s="88">
        <f t="shared" si="43"/>
        <v>133</v>
      </c>
      <c r="B157" s="35" t="s">
        <v>160</v>
      </c>
      <c r="C157" s="36" t="s">
        <v>778</v>
      </c>
      <c r="D157" s="34">
        <v>499.36500000000001</v>
      </c>
      <c r="E157" s="34">
        <v>249</v>
      </c>
      <c r="F157" s="34">
        <v>249</v>
      </c>
      <c r="G157" s="34">
        <v>249</v>
      </c>
      <c r="H157" s="34">
        <v>125.024</v>
      </c>
      <c r="I157" s="34">
        <v>124.512</v>
      </c>
      <c r="J157" s="34">
        <v>124.512</v>
      </c>
      <c r="K157" s="34">
        <v>125.34099999999999</v>
      </c>
      <c r="L157" s="34">
        <v>125.34099999999999</v>
      </c>
      <c r="M157" s="34">
        <v>125.34099999999999</v>
      </c>
      <c r="N157" s="99" t="s">
        <v>779</v>
      </c>
    </row>
    <row r="158" spans="1:14" s="91" customFormat="1" ht="75" x14ac:dyDescent="0.25">
      <c r="A158" s="88">
        <f t="shared" si="43"/>
        <v>134</v>
      </c>
      <c r="B158" s="35" t="s">
        <v>161</v>
      </c>
      <c r="C158" s="36" t="s">
        <v>778</v>
      </c>
      <c r="D158" s="34">
        <v>499.31799999999998</v>
      </c>
      <c r="E158" s="34">
        <v>186.745</v>
      </c>
      <c r="F158" s="34"/>
      <c r="G158" s="34"/>
      <c r="H158" s="34">
        <v>187.244</v>
      </c>
      <c r="I158" s="34">
        <v>187.244</v>
      </c>
      <c r="J158" s="34">
        <v>187.244</v>
      </c>
      <c r="K158" s="34">
        <v>125.32899999999999</v>
      </c>
      <c r="L158" s="34">
        <v>125.32899999999999</v>
      </c>
      <c r="M158" s="34">
        <v>125.32899999999999</v>
      </c>
      <c r="N158" s="99" t="s">
        <v>780</v>
      </c>
    </row>
    <row r="159" spans="1:14" s="91" customFormat="1" ht="75" x14ac:dyDescent="0.25">
      <c r="A159" s="88">
        <f t="shared" si="43"/>
        <v>135</v>
      </c>
      <c r="B159" s="35" t="s">
        <v>162</v>
      </c>
      <c r="C159" s="36" t="s">
        <v>778</v>
      </c>
      <c r="D159" s="34">
        <v>499.99799999999999</v>
      </c>
      <c r="E159" s="34">
        <v>249.499</v>
      </c>
      <c r="F159" s="34"/>
      <c r="G159" s="34"/>
      <c r="H159" s="34">
        <v>124.999</v>
      </c>
      <c r="I159" s="34">
        <v>124.999</v>
      </c>
      <c r="J159" s="34">
        <v>124.999</v>
      </c>
      <c r="K159" s="34">
        <v>125.5</v>
      </c>
      <c r="L159" s="34">
        <v>125.5</v>
      </c>
      <c r="M159" s="34">
        <v>125.5</v>
      </c>
      <c r="N159" s="99" t="s">
        <v>781</v>
      </c>
    </row>
    <row r="160" spans="1:14" s="91" customFormat="1" ht="66" customHeight="1" x14ac:dyDescent="0.25">
      <c r="A160" s="88">
        <f t="shared" si="43"/>
        <v>136</v>
      </c>
      <c r="B160" s="35" t="s">
        <v>163</v>
      </c>
      <c r="C160" s="36">
        <v>20764225</v>
      </c>
      <c r="D160" s="34">
        <v>499.91800000000001</v>
      </c>
      <c r="E160" s="113">
        <v>187.21899999999999</v>
      </c>
      <c r="F160" s="113"/>
      <c r="G160" s="113"/>
      <c r="H160" s="34">
        <v>187.22</v>
      </c>
      <c r="I160" s="34">
        <v>187.22</v>
      </c>
      <c r="J160" s="34">
        <v>187.22</v>
      </c>
      <c r="K160" s="34">
        <v>125.479</v>
      </c>
      <c r="L160" s="34">
        <v>125.479</v>
      </c>
      <c r="M160" s="34">
        <v>125.479</v>
      </c>
      <c r="N160" s="99" t="s">
        <v>782</v>
      </c>
    </row>
    <row r="161" spans="1:14" s="91" customFormat="1" ht="83.25" customHeight="1" x14ac:dyDescent="0.25">
      <c r="A161" s="88">
        <f t="shared" si="43"/>
        <v>137</v>
      </c>
      <c r="B161" s="35" t="s">
        <v>783</v>
      </c>
      <c r="C161" s="36" t="s">
        <v>778</v>
      </c>
      <c r="D161" s="89">
        <v>498.51499999999999</v>
      </c>
      <c r="E161" s="90">
        <v>186.69399999999999</v>
      </c>
      <c r="F161" s="90">
        <v>186.69399999999999</v>
      </c>
      <c r="G161" s="90">
        <v>186.69399999999999</v>
      </c>
      <c r="H161" s="34">
        <v>186.69399999999999</v>
      </c>
      <c r="I161" s="34">
        <v>186.69399999999999</v>
      </c>
      <c r="J161" s="34">
        <v>186.69399999999999</v>
      </c>
      <c r="K161" s="34">
        <v>125.127</v>
      </c>
      <c r="L161" s="34">
        <v>125.127</v>
      </c>
      <c r="M161" s="34">
        <v>125.127</v>
      </c>
      <c r="N161" s="99" t="s">
        <v>784</v>
      </c>
    </row>
    <row r="162" spans="1:14" s="91" customFormat="1" ht="83.25" customHeight="1" x14ac:dyDescent="0.25">
      <c r="A162" s="88">
        <f t="shared" si="43"/>
        <v>138</v>
      </c>
      <c r="B162" s="35" t="s">
        <v>785</v>
      </c>
      <c r="C162" s="36" t="s">
        <v>778</v>
      </c>
      <c r="D162" s="89">
        <v>499.79399999999998</v>
      </c>
      <c r="E162" s="90">
        <v>249.39699999999999</v>
      </c>
      <c r="F162" s="90"/>
      <c r="G162" s="90"/>
      <c r="H162" s="34">
        <v>124.949</v>
      </c>
      <c r="I162" s="34">
        <v>67.302000000000007</v>
      </c>
      <c r="J162" s="34">
        <v>67.302000000000007</v>
      </c>
      <c r="K162" s="34">
        <v>125.44799999999999</v>
      </c>
      <c r="L162" s="34"/>
      <c r="M162" s="34"/>
      <c r="N162" s="99"/>
    </row>
    <row r="163" spans="1:14" s="91" customFormat="1" ht="79.5" customHeight="1" x14ac:dyDescent="0.25">
      <c r="A163" s="88">
        <f t="shared" si="43"/>
        <v>139</v>
      </c>
      <c r="B163" s="35" t="s">
        <v>786</v>
      </c>
      <c r="C163" s="36" t="s">
        <v>778</v>
      </c>
      <c r="D163" s="89">
        <v>499.77600000000001</v>
      </c>
      <c r="E163" s="90">
        <v>249</v>
      </c>
      <c r="F163" s="90"/>
      <c r="G163" s="90"/>
      <c r="H163" s="34">
        <v>125.33199999999999</v>
      </c>
      <c r="I163" s="34">
        <v>4.28</v>
      </c>
      <c r="J163" s="34">
        <v>4.28</v>
      </c>
      <c r="K163" s="34">
        <v>125.444</v>
      </c>
      <c r="L163" s="34"/>
      <c r="M163" s="34"/>
      <c r="N163" s="99"/>
    </row>
    <row r="164" spans="1:14" s="78" customFormat="1" x14ac:dyDescent="0.3">
      <c r="A164" s="75"/>
      <c r="B164" s="71" t="s">
        <v>164</v>
      </c>
      <c r="C164" s="62"/>
      <c r="D164" s="77">
        <f>SUM(D165:D170)</f>
        <v>2011.915</v>
      </c>
      <c r="E164" s="79">
        <f t="shared" ref="E164" si="44">SUM(E165:E170)</f>
        <v>990</v>
      </c>
      <c r="F164" s="79">
        <f t="shared" ref="F164:M164" si="45">SUM(F165:F170)</f>
        <v>105.25</v>
      </c>
      <c r="G164" s="79">
        <f t="shared" si="45"/>
        <v>105.22</v>
      </c>
      <c r="H164" s="79">
        <f t="shared" si="45"/>
        <v>503.83600000000001</v>
      </c>
      <c r="I164" s="79">
        <f t="shared" si="45"/>
        <v>73.25</v>
      </c>
      <c r="J164" s="79">
        <f t="shared" si="45"/>
        <v>73.24799999999999</v>
      </c>
      <c r="K164" s="79">
        <f t="shared" si="45"/>
        <v>518.07900000000006</v>
      </c>
      <c r="L164" s="79">
        <f t="shared" si="45"/>
        <v>78.930999999999997</v>
      </c>
      <c r="M164" s="79">
        <f t="shared" si="45"/>
        <v>0</v>
      </c>
      <c r="N164" s="79"/>
    </row>
    <row r="165" spans="1:14" s="91" customFormat="1" ht="60.75" x14ac:dyDescent="0.25">
      <c r="A165" s="88">
        <f>A163+1</f>
        <v>140</v>
      </c>
      <c r="B165" s="35" t="s">
        <v>787</v>
      </c>
      <c r="C165" s="36" t="s">
        <v>1330</v>
      </c>
      <c r="D165" s="34">
        <v>491.846</v>
      </c>
      <c r="E165" s="34">
        <v>245</v>
      </c>
      <c r="F165" s="34"/>
      <c r="G165" s="34"/>
      <c r="H165" s="34">
        <v>120.846</v>
      </c>
      <c r="I165" s="34"/>
      <c r="J165" s="34"/>
      <c r="K165" s="34">
        <v>126</v>
      </c>
      <c r="L165" s="34">
        <v>35.5</v>
      </c>
      <c r="M165" s="34"/>
      <c r="N165" s="99" t="s">
        <v>788</v>
      </c>
    </row>
    <row r="166" spans="1:14" s="91" customFormat="1" ht="98.25" customHeight="1" x14ac:dyDescent="0.25">
      <c r="A166" s="88">
        <f t="shared" ref="A166:A169" si="46">A165+1</f>
        <v>141</v>
      </c>
      <c r="B166" s="35" t="s">
        <v>165</v>
      </c>
      <c r="C166" s="36" t="s">
        <v>789</v>
      </c>
      <c r="D166" s="34">
        <v>199.96100000000001</v>
      </c>
      <c r="E166" s="34">
        <v>99</v>
      </c>
      <c r="F166" s="34">
        <v>55.25</v>
      </c>
      <c r="G166" s="34">
        <v>55.25</v>
      </c>
      <c r="H166" s="34">
        <v>50</v>
      </c>
      <c r="I166" s="34">
        <v>39.5</v>
      </c>
      <c r="J166" s="34">
        <v>39.5</v>
      </c>
      <c r="K166" s="34">
        <v>50.960999999999999</v>
      </c>
      <c r="L166" s="34">
        <v>1.5</v>
      </c>
      <c r="M166" s="34"/>
      <c r="N166" s="99" t="s">
        <v>790</v>
      </c>
    </row>
    <row r="167" spans="1:14" s="91" customFormat="1" ht="90.75" customHeight="1" x14ac:dyDescent="0.25">
      <c r="A167" s="88">
        <f t="shared" si="46"/>
        <v>142</v>
      </c>
      <c r="B167" s="35" t="s">
        <v>166</v>
      </c>
      <c r="C167" s="36" t="s">
        <v>791</v>
      </c>
      <c r="D167" s="34">
        <v>499.66699999999997</v>
      </c>
      <c r="E167" s="34">
        <v>240</v>
      </c>
      <c r="F167" s="34"/>
      <c r="G167" s="34"/>
      <c r="H167" s="34">
        <v>130</v>
      </c>
      <c r="I167" s="34">
        <v>9.15</v>
      </c>
      <c r="J167" s="34">
        <v>9.15</v>
      </c>
      <c r="K167" s="34">
        <v>129.667</v>
      </c>
      <c r="L167" s="34"/>
      <c r="M167" s="34"/>
      <c r="N167" s="99" t="s">
        <v>792</v>
      </c>
    </row>
    <row r="168" spans="1:14" s="91" customFormat="1" ht="117.75" customHeight="1" x14ac:dyDescent="0.25">
      <c r="A168" s="88">
        <f t="shared" si="46"/>
        <v>143</v>
      </c>
      <c r="B168" s="35" t="s">
        <v>167</v>
      </c>
      <c r="C168" s="36" t="s">
        <v>793</v>
      </c>
      <c r="D168" s="34">
        <v>102.452</v>
      </c>
      <c r="E168" s="34">
        <v>50</v>
      </c>
      <c r="F168" s="34">
        <v>50</v>
      </c>
      <c r="G168" s="34">
        <v>49.97</v>
      </c>
      <c r="H168" s="34">
        <v>25</v>
      </c>
      <c r="I168" s="34">
        <v>19.3</v>
      </c>
      <c r="J168" s="34">
        <v>19.297999999999998</v>
      </c>
      <c r="K168" s="34">
        <v>27.452000000000002</v>
      </c>
      <c r="L168" s="34"/>
      <c r="M168" s="34"/>
      <c r="N168" s="99"/>
    </row>
    <row r="169" spans="1:14" s="91" customFormat="1" ht="75" x14ac:dyDescent="0.25">
      <c r="A169" s="88">
        <f t="shared" si="46"/>
        <v>144</v>
      </c>
      <c r="B169" s="35" t="s">
        <v>168</v>
      </c>
      <c r="C169" s="36" t="s">
        <v>794</v>
      </c>
      <c r="D169" s="34">
        <v>217.99</v>
      </c>
      <c r="E169" s="34">
        <v>108</v>
      </c>
      <c r="F169" s="113"/>
      <c r="G169" s="113"/>
      <c r="H169" s="34">
        <v>54.99</v>
      </c>
      <c r="I169" s="34"/>
      <c r="J169" s="34"/>
      <c r="K169" s="34">
        <v>55</v>
      </c>
      <c r="L169" s="34">
        <v>31.940999999999999</v>
      </c>
      <c r="M169" s="34"/>
      <c r="N169" s="99" t="s">
        <v>795</v>
      </c>
    </row>
    <row r="170" spans="1:14" s="91" customFormat="1" ht="99" customHeight="1" x14ac:dyDescent="0.25">
      <c r="A170" s="88">
        <f>A169+1</f>
        <v>145</v>
      </c>
      <c r="B170" s="35" t="s">
        <v>796</v>
      </c>
      <c r="C170" s="36" t="s">
        <v>797</v>
      </c>
      <c r="D170" s="34">
        <v>499.99900000000002</v>
      </c>
      <c r="E170" s="89">
        <v>248</v>
      </c>
      <c r="F170" s="90"/>
      <c r="G170" s="114"/>
      <c r="H170" s="34">
        <v>123</v>
      </c>
      <c r="I170" s="34">
        <v>5.3</v>
      </c>
      <c r="J170" s="34">
        <v>5.3</v>
      </c>
      <c r="K170" s="34">
        <v>128.999</v>
      </c>
      <c r="L170" s="34">
        <v>9.99</v>
      </c>
      <c r="M170" s="34"/>
      <c r="N170" s="99" t="s">
        <v>798</v>
      </c>
    </row>
    <row r="171" spans="1:14" s="78" customFormat="1" x14ac:dyDescent="0.3">
      <c r="A171" s="75"/>
      <c r="B171" s="71" t="s">
        <v>169</v>
      </c>
      <c r="C171" s="62"/>
      <c r="D171" s="77">
        <f>SUM(D172:D178)</f>
        <v>2384.8760000000002</v>
      </c>
      <c r="E171" s="77">
        <f t="shared" ref="E171" si="47">SUM(E172:E178)</f>
        <v>1192.4380000000001</v>
      </c>
      <c r="F171" s="79">
        <f t="shared" ref="F171:M171" si="48">SUM(F172:F178)</f>
        <v>513.33600000000001</v>
      </c>
      <c r="G171" s="79">
        <f t="shared" si="48"/>
        <v>513.33600000000001</v>
      </c>
      <c r="H171" s="79">
        <f t="shared" si="48"/>
        <v>620.13800000000003</v>
      </c>
      <c r="I171" s="79">
        <f t="shared" si="48"/>
        <v>196.303</v>
      </c>
      <c r="J171" s="79">
        <f t="shared" si="48"/>
        <v>196.303</v>
      </c>
      <c r="K171" s="79">
        <f t="shared" si="48"/>
        <v>572.30000000000007</v>
      </c>
      <c r="L171" s="79">
        <f t="shared" si="48"/>
        <v>144.875</v>
      </c>
      <c r="M171" s="79">
        <f t="shared" si="48"/>
        <v>144.875</v>
      </c>
      <c r="N171" s="79"/>
    </row>
    <row r="172" spans="1:14" s="91" customFormat="1" ht="75" x14ac:dyDescent="0.25">
      <c r="A172" s="88">
        <f>A170+1</f>
        <v>146</v>
      </c>
      <c r="B172" s="35" t="s">
        <v>170</v>
      </c>
      <c r="C172" s="36" t="s">
        <v>799</v>
      </c>
      <c r="D172" s="34">
        <v>499.238</v>
      </c>
      <c r="E172" s="34">
        <v>249.619</v>
      </c>
      <c r="F172" s="34">
        <v>249.619</v>
      </c>
      <c r="G172" s="34">
        <v>249.619</v>
      </c>
      <c r="H172" s="34">
        <v>153.51900000000001</v>
      </c>
      <c r="I172" s="34">
        <v>24.7</v>
      </c>
      <c r="J172" s="34">
        <v>24.7</v>
      </c>
      <c r="K172" s="34">
        <v>96.1</v>
      </c>
      <c r="L172" s="34">
        <v>0</v>
      </c>
      <c r="M172" s="34">
        <v>0</v>
      </c>
      <c r="N172" s="120" t="s">
        <v>800</v>
      </c>
    </row>
    <row r="173" spans="1:14" s="91" customFormat="1" ht="101.25" x14ac:dyDescent="0.25">
      <c r="A173" s="88">
        <f t="shared" ref="A173:A178" si="49">A172+1</f>
        <v>147</v>
      </c>
      <c r="B173" s="35" t="s">
        <v>171</v>
      </c>
      <c r="C173" s="36" t="s">
        <v>801</v>
      </c>
      <c r="D173" s="34">
        <v>122.79</v>
      </c>
      <c r="E173" s="34">
        <v>61.395000000000003</v>
      </c>
      <c r="F173" s="34">
        <v>61.395000000000003</v>
      </c>
      <c r="G173" s="34">
        <v>61.395000000000003</v>
      </c>
      <c r="H173" s="34">
        <v>36.835000000000001</v>
      </c>
      <c r="I173" s="34">
        <v>36.835000000000001</v>
      </c>
      <c r="J173" s="34">
        <v>36.835000000000001</v>
      </c>
      <c r="K173" s="34">
        <v>24.56</v>
      </c>
      <c r="L173" s="34">
        <v>24.56</v>
      </c>
      <c r="M173" s="34">
        <v>24.56</v>
      </c>
      <c r="N173" s="120" t="s">
        <v>802</v>
      </c>
    </row>
    <row r="174" spans="1:14" s="91" customFormat="1" ht="102.75" customHeight="1" x14ac:dyDescent="0.25">
      <c r="A174" s="88">
        <f t="shared" si="49"/>
        <v>148</v>
      </c>
      <c r="B174" s="35" t="s">
        <v>172</v>
      </c>
      <c r="C174" s="36" t="s">
        <v>801</v>
      </c>
      <c r="D174" s="34">
        <v>498.65800000000002</v>
      </c>
      <c r="E174" s="34">
        <v>249.32900000000001</v>
      </c>
      <c r="F174" s="34"/>
      <c r="G174" s="34"/>
      <c r="H174" s="34">
        <v>117.024</v>
      </c>
      <c r="I174" s="34">
        <v>14</v>
      </c>
      <c r="J174" s="34">
        <v>14</v>
      </c>
      <c r="K174" s="34">
        <v>132.30500000000001</v>
      </c>
      <c r="L174" s="34"/>
      <c r="M174" s="34"/>
      <c r="N174" s="120"/>
    </row>
    <row r="175" spans="1:14" s="91" customFormat="1" ht="93.75" x14ac:dyDescent="0.25">
      <c r="A175" s="88">
        <f t="shared" si="49"/>
        <v>149</v>
      </c>
      <c r="B175" s="35" t="s">
        <v>173</v>
      </c>
      <c r="C175" s="36" t="s">
        <v>801</v>
      </c>
      <c r="D175" s="34">
        <v>299.21600000000001</v>
      </c>
      <c r="E175" s="34">
        <v>149.608</v>
      </c>
      <c r="F175" s="34"/>
      <c r="G175" s="34"/>
      <c r="H175" s="34">
        <v>74.608000000000004</v>
      </c>
      <c r="I175" s="34"/>
      <c r="J175" s="34"/>
      <c r="K175" s="34">
        <v>75</v>
      </c>
      <c r="L175" s="34"/>
      <c r="M175" s="34"/>
      <c r="N175" s="120" t="s">
        <v>803</v>
      </c>
    </row>
    <row r="176" spans="1:14" s="91" customFormat="1" ht="93.75" x14ac:dyDescent="0.25">
      <c r="A176" s="88">
        <f t="shared" si="49"/>
        <v>150</v>
      </c>
      <c r="B176" s="35" t="s">
        <v>174</v>
      </c>
      <c r="C176" s="36" t="s">
        <v>801</v>
      </c>
      <c r="D176" s="34">
        <v>249.85</v>
      </c>
      <c r="E176" s="34">
        <v>124.925</v>
      </c>
      <c r="F176" s="34">
        <v>123.122</v>
      </c>
      <c r="G176" s="34">
        <v>123.122</v>
      </c>
      <c r="H176" s="34">
        <v>71.924999999999997</v>
      </c>
      <c r="I176" s="34">
        <v>70.878</v>
      </c>
      <c r="J176" s="34">
        <v>70.878</v>
      </c>
      <c r="K176" s="34">
        <v>53</v>
      </c>
      <c r="L176" s="34">
        <v>53</v>
      </c>
      <c r="M176" s="34">
        <v>53</v>
      </c>
      <c r="N176" s="120" t="s">
        <v>804</v>
      </c>
    </row>
    <row r="177" spans="1:14" s="91" customFormat="1" ht="93.75" x14ac:dyDescent="0.25">
      <c r="A177" s="88">
        <f t="shared" si="49"/>
        <v>151</v>
      </c>
      <c r="B177" s="35" t="s">
        <v>175</v>
      </c>
      <c r="C177" s="36" t="s">
        <v>801</v>
      </c>
      <c r="D177" s="34">
        <v>238.124</v>
      </c>
      <c r="E177" s="34">
        <v>119.062</v>
      </c>
      <c r="F177" s="34">
        <v>79.2</v>
      </c>
      <c r="G177" s="34">
        <v>79.2</v>
      </c>
      <c r="H177" s="34">
        <v>51.747</v>
      </c>
      <c r="I177" s="34">
        <v>49.89</v>
      </c>
      <c r="J177" s="34">
        <v>49.89</v>
      </c>
      <c r="K177" s="34">
        <v>67.314999999999998</v>
      </c>
      <c r="L177" s="34">
        <v>67.314999999999998</v>
      </c>
      <c r="M177" s="34">
        <v>67.314999999999998</v>
      </c>
      <c r="N177" s="120" t="s">
        <v>805</v>
      </c>
    </row>
    <row r="178" spans="1:14" s="91" customFormat="1" ht="59.25" customHeight="1" x14ac:dyDescent="0.25">
      <c r="A178" s="88">
        <f t="shared" si="49"/>
        <v>152</v>
      </c>
      <c r="B178" s="35" t="s">
        <v>806</v>
      </c>
      <c r="C178" s="36" t="s">
        <v>807</v>
      </c>
      <c r="D178" s="34">
        <v>477</v>
      </c>
      <c r="E178" s="34">
        <v>238.5</v>
      </c>
      <c r="F178" s="34"/>
      <c r="G178" s="34"/>
      <c r="H178" s="34">
        <v>114.48</v>
      </c>
      <c r="I178" s="34"/>
      <c r="J178" s="34"/>
      <c r="K178" s="34">
        <v>124.02</v>
      </c>
      <c r="L178" s="34"/>
      <c r="M178" s="34"/>
      <c r="N178" s="99" t="s">
        <v>808</v>
      </c>
    </row>
    <row r="179" spans="1:14" s="78" customFormat="1" x14ac:dyDescent="0.3">
      <c r="A179" s="75"/>
      <c r="B179" s="71" t="s">
        <v>176</v>
      </c>
      <c r="C179" s="62"/>
      <c r="D179" s="77">
        <f>SUM(D180:D182)</f>
        <v>1133.1610000000001</v>
      </c>
      <c r="E179" s="77">
        <f t="shared" ref="E179:M179" si="50">SUM(E180:E182)</f>
        <v>566.505</v>
      </c>
      <c r="F179" s="77">
        <f t="shared" si="50"/>
        <v>326.2</v>
      </c>
      <c r="G179" s="77">
        <f t="shared" si="50"/>
        <v>81.2</v>
      </c>
      <c r="H179" s="77">
        <f t="shared" si="50"/>
        <v>282.22199999999998</v>
      </c>
      <c r="I179" s="77">
        <f t="shared" si="50"/>
        <v>162.55000000000001</v>
      </c>
      <c r="J179" s="77">
        <f t="shared" si="50"/>
        <v>40.549999999999997</v>
      </c>
      <c r="K179" s="77">
        <f t="shared" si="50"/>
        <v>284.43400000000003</v>
      </c>
      <c r="L179" s="77">
        <f t="shared" si="50"/>
        <v>214.43400000000003</v>
      </c>
      <c r="M179" s="77">
        <f t="shared" si="50"/>
        <v>40.799999999999997</v>
      </c>
      <c r="N179" s="77"/>
    </row>
    <row r="180" spans="1:14" s="91" customFormat="1" ht="109.5" customHeight="1" x14ac:dyDescent="0.25">
      <c r="A180" s="88">
        <f>A178+1</f>
        <v>153</v>
      </c>
      <c r="B180" s="35" t="s">
        <v>177</v>
      </c>
      <c r="C180" s="36" t="s">
        <v>809</v>
      </c>
      <c r="D180" s="34">
        <v>490</v>
      </c>
      <c r="E180" s="34">
        <v>245</v>
      </c>
      <c r="F180" s="34">
        <v>245</v>
      </c>
      <c r="G180" s="34"/>
      <c r="H180" s="34">
        <v>122</v>
      </c>
      <c r="I180" s="34">
        <v>122</v>
      </c>
      <c r="J180" s="34"/>
      <c r="K180" s="34">
        <v>123</v>
      </c>
      <c r="L180" s="34">
        <v>123</v>
      </c>
      <c r="M180" s="34"/>
      <c r="N180" s="99" t="s">
        <v>810</v>
      </c>
    </row>
    <row r="181" spans="1:14" s="91" customFormat="1" ht="56.25" x14ac:dyDescent="0.25">
      <c r="A181" s="88">
        <f>A180+1</f>
        <v>154</v>
      </c>
      <c r="B181" s="35" t="s">
        <v>178</v>
      </c>
      <c r="C181" s="36" t="s">
        <v>811</v>
      </c>
      <c r="D181" s="34">
        <v>162.55000000000001</v>
      </c>
      <c r="E181" s="34">
        <v>81.2</v>
      </c>
      <c r="F181" s="113">
        <v>81.2</v>
      </c>
      <c r="G181" s="113">
        <v>81.2</v>
      </c>
      <c r="H181" s="34">
        <v>40.549999999999997</v>
      </c>
      <c r="I181" s="34">
        <v>40.549999999999997</v>
      </c>
      <c r="J181" s="34">
        <v>40.549999999999997</v>
      </c>
      <c r="K181" s="34">
        <v>40.799999999999997</v>
      </c>
      <c r="L181" s="34">
        <v>40.799999999999997</v>
      </c>
      <c r="M181" s="34">
        <v>40.799999999999997</v>
      </c>
      <c r="N181" s="99" t="s">
        <v>812</v>
      </c>
    </row>
    <row r="182" spans="1:14" s="91" customFormat="1" ht="56.25" x14ac:dyDescent="0.25">
      <c r="A182" s="88">
        <f>A181+1</f>
        <v>155</v>
      </c>
      <c r="B182" s="35" t="s">
        <v>813</v>
      </c>
      <c r="C182" s="36" t="s">
        <v>811</v>
      </c>
      <c r="D182" s="34">
        <v>480.61099999999999</v>
      </c>
      <c r="E182" s="89">
        <v>240.30500000000001</v>
      </c>
      <c r="F182" s="90"/>
      <c r="G182" s="90"/>
      <c r="H182" s="34">
        <v>119.672</v>
      </c>
      <c r="I182" s="34"/>
      <c r="J182" s="34"/>
      <c r="K182" s="34">
        <v>120.634</v>
      </c>
      <c r="L182" s="34">
        <v>50.634</v>
      </c>
      <c r="M182" s="34"/>
      <c r="N182" s="99"/>
    </row>
    <row r="183" spans="1:14" s="78" customFormat="1" x14ac:dyDescent="0.3">
      <c r="A183" s="75"/>
      <c r="B183" s="71" t="s">
        <v>179</v>
      </c>
      <c r="C183" s="62"/>
      <c r="D183" s="77">
        <f>SUM(D184:D193)</f>
        <v>3821.0989999999997</v>
      </c>
      <c r="E183" s="77">
        <f t="shared" ref="E183:M183" si="51">SUM(E184:E193)</f>
        <v>1855.741</v>
      </c>
      <c r="F183" s="79">
        <f t="shared" si="51"/>
        <v>137.559</v>
      </c>
      <c r="G183" s="79">
        <f t="shared" si="51"/>
        <v>137.559</v>
      </c>
      <c r="H183" s="79">
        <f t="shared" si="51"/>
        <v>1038.1879999999999</v>
      </c>
      <c r="I183" s="79">
        <f t="shared" si="51"/>
        <v>365.70577000000003</v>
      </c>
      <c r="J183" s="79">
        <f t="shared" si="51"/>
        <v>304.26837999999998</v>
      </c>
      <c r="K183" s="79">
        <f t="shared" si="51"/>
        <v>927.17000000000007</v>
      </c>
      <c r="L183" s="79">
        <f t="shared" si="51"/>
        <v>504.03800000000001</v>
      </c>
      <c r="M183" s="79">
        <f t="shared" si="51"/>
        <v>196.13900000000001</v>
      </c>
      <c r="N183" s="77"/>
    </row>
    <row r="184" spans="1:14" s="91" customFormat="1" ht="160.5" customHeight="1" x14ac:dyDescent="0.25">
      <c r="A184" s="88">
        <f>A182+1</f>
        <v>156</v>
      </c>
      <c r="B184" s="35" t="s">
        <v>814</v>
      </c>
      <c r="C184" s="36" t="s">
        <v>815</v>
      </c>
      <c r="D184" s="34">
        <v>119.11799999999999</v>
      </c>
      <c r="E184" s="34">
        <v>59.558999999999997</v>
      </c>
      <c r="F184" s="34">
        <v>59.558999999999997</v>
      </c>
      <c r="G184" s="34">
        <v>59.558999999999997</v>
      </c>
      <c r="H184" s="34">
        <v>23.759</v>
      </c>
      <c r="I184" s="34">
        <v>23.759</v>
      </c>
      <c r="J184" s="34">
        <v>23.759</v>
      </c>
      <c r="K184" s="34">
        <v>35.799999999999997</v>
      </c>
      <c r="L184" s="34">
        <v>35.799999999999997</v>
      </c>
      <c r="M184" s="34">
        <v>35.799999999999997</v>
      </c>
      <c r="N184" s="99" t="s">
        <v>816</v>
      </c>
    </row>
    <row r="185" spans="1:14" s="91" customFormat="1" ht="189" customHeight="1" x14ac:dyDescent="0.25">
      <c r="A185" s="88">
        <f>A184+1</f>
        <v>157</v>
      </c>
      <c r="B185" s="35" t="s">
        <v>180</v>
      </c>
      <c r="C185" s="36" t="s">
        <v>815</v>
      </c>
      <c r="D185" s="34">
        <v>480</v>
      </c>
      <c r="E185" s="34">
        <v>240</v>
      </c>
      <c r="F185" s="34"/>
      <c r="G185" s="34"/>
      <c r="H185" s="34">
        <v>138.24</v>
      </c>
      <c r="I185" s="34">
        <v>17.23958</v>
      </c>
      <c r="J185" s="34">
        <v>17.23958</v>
      </c>
      <c r="K185" s="34">
        <v>101.76</v>
      </c>
      <c r="L185" s="34">
        <v>101.76</v>
      </c>
      <c r="M185" s="34">
        <v>0</v>
      </c>
      <c r="N185" s="99" t="s">
        <v>1331</v>
      </c>
    </row>
    <row r="186" spans="1:14" s="91" customFormat="1" ht="60.75" x14ac:dyDescent="0.25">
      <c r="A186" s="88">
        <f t="shared" ref="A186:A193" si="52">A185+1</f>
        <v>158</v>
      </c>
      <c r="B186" s="35" t="s">
        <v>181</v>
      </c>
      <c r="C186" s="36" t="s">
        <v>815</v>
      </c>
      <c r="D186" s="34">
        <v>499.94499999999999</v>
      </c>
      <c r="E186" s="34">
        <v>199.18299999999999</v>
      </c>
      <c r="F186" s="34"/>
      <c r="G186" s="34"/>
      <c r="H186" s="34">
        <v>169.98099999999999</v>
      </c>
      <c r="I186" s="34">
        <v>24.86</v>
      </c>
      <c r="J186" s="34">
        <v>24.86</v>
      </c>
      <c r="K186" s="34">
        <v>130.78100000000001</v>
      </c>
      <c r="L186" s="34">
        <v>99.989000000000004</v>
      </c>
      <c r="M186" s="34">
        <v>0</v>
      </c>
      <c r="N186" s="99" t="s">
        <v>1332</v>
      </c>
    </row>
    <row r="187" spans="1:14" s="91" customFormat="1" ht="90.75" customHeight="1" x14ac:dyDescent="0.25">
      <c r="A187" s="88">
        <f t="shared" si="52"/>
        <v>159</v>
      </c>
      <c r="B187" s="35" t="s">
        <v>182</v>
      </c>
      <c r="C187" s="36" t="s">
        <v>817</v>
      </c>
      <c r="D187" s="34">
        <v>194.648</v>
      </c>
      <c r="E187" s="34">
        <v>97</v>
      </c>
      <c r="F187" s="34"/>
      <c r="G187" s="34"/>
      <c r="H187" s="34">
        <v>56.548000000000002</v>
      </c>
      <c r="I187" s="34">
        <v>0</v>
      </c>
      <c r="J187" s="34">
        <v>0</v>
      </c>
      <c r="K187" s="34">
        <v>41.1</v>
      </c>
      <c r="L187" s="34">
        <v>41.15</v>
      </c>
      <c r="M187" s="34">
        <v>0</v>
      </c>
      <c r="N187" s="99" t="s">
        <v>818</v>
      </c>
    </row>
    <row r="188" spans="1:14" s="91" customFormat="1" ht="81" x14ac:dyDescent="0.25">
      <c r="A188" s="88">
        <f t="shared" si="52"/>
        <v>160</v>
      </c>
      <c r="B188" s="35" t="s">
        <v>183</v>
      </c>
      <c r="C188" s="36" t="s">
        <v>819</v>
      </c>
      <c r="D188" s="34">
        <v>157.83600000000001</v>
      </c>
      <c r="E188" s="34">
        <v>78</v>
      </c>
      <c r="F188" s="34">
        <v>78</v>
      </c>
      <c r="G188" s="34">
        <v>78</v>
      </c>
      <c r="H188" s="34">
        <v>46.335999999999999</v>
      </c>
      <c r="I188" s="34">
        <v>46.335999999999999</v>
      </c>
      <c r="J188" s="34">
        <v>46.335999999999999</v>
      </c>
      <c r="K188" s="34">
        <v>33.5</v>
      </c>
      <c r="L188" s="34">
        <v>34.506</v>
      </c>
      <c r="M188" s="34">
        <v>34.506</v>
      </c>
      <c r="N188" s="99" t="s">
        <v>820</v>
      </c>
    </row>
    <row r="189" spans="1:14" s="91" customFormat="1" ht="120.75" customHeight="1" x14ac:dyDescent="0.25">
      <c r="A189" s="88">
        <f t="shared" si="52"/>
        <v>161</v>
      </c>
      <c r="B189" s="35" t="s">
        <v>184</v>
      </c>
      <c r="C189" s="36" t="s">
        <v>821</v>
      </c>
      <c r="D189" s="34">
        <v>499.928</v>
      </c>
      <c r="E189" s="34">
        <v>249</v>
      </c>
      <c r="F189" s="34"/>
      <c r="G189" s="34"/>
      <c r="H189" s="34">
        <v>125.372</v>
      </c>
      <c r="I189" s="34">
        <v>120.51119</v>
      </c>
      <c r="J189" s="34">
        <v>120.51119</v>
      </c>
      <c r="K189" s="34">
        <v>125.556</v>
      </c>
      <c r="L189" s="34">
        <v>4</v>
      </c>
      <c r="M189" s="34">
        <v>0</v>
      </c>
      <c r="N189" s="99" t="s">
        <v>1333</v>
      </c>
    </row>
    <row r="190" spans="1:14" s="91" customFormat="1" ht="163.5" customHeight="1" x14ac:dyDescent="0.25">
      <c r="A190" s="88">
        <f t="shared" si="52"/>
        <v>162</v>
      </c>
      <c r="B190" s="35" t="s">
        <v>185</v>
      </c>
      <c r="C190" s="36" t="s">
        <v>821</v>
      </c>
      <c r="D190" s="34">
        <v>499.65100000000001</v>
      </c>
      <c r="E190" s="34">
        <v>249</v>
      </c>
      <c r="F190" s="34"/>
      <c r="G190" s="34"/>
      <c r="H190" s="34">
        <v>124.818</v>
      </c>
      <c r="I190" s="34">
        <v>118</v>
      </c>
      <c r="J190" s="34">
        <v>56.562609999999999</v>
      </c>
      <c r="K190" s="34">
        <v>125.833</v>
      </c>
      <c r="L190" s="34">
        <v>125.833</v>
      </c>
      <c r="M190" s="34">
        <v>125.833</v>
      </c>
      <c r="N190" s="99" t="s">
        <v>822</v>
      </c>
    </row>
    <row r="191" spans="1:14" s="91" customFormat="1" ht="116.25" customHeight="1" x14ac:dyDescent="0.25">
      <c r="A191" s="88">
        <f t="shared" si="52"/>
        <v>163</v>
      </c>
      <c r="B191" s="35" t="s">
        <v>186</v>
      </c>
      <c r="C191" s="36" t="s">
        <v>821</v>
      </c>
      <c r="D191" s="34">
        <v>409.99799999999999</v>
      </c>
      <c r="E191" s="34">
        <v>204.999</v>
      </c>
      <c r="F191" s="34"/>
      <c r="G191" s="34"/>
      <c r="H191" s="34">
        <v>104.899</v>
      </c>
      <c r="I191" s="34">
        <v>0</v>
      </c>
      <c r="J191" s="34">
        <v>0</v>
      </c>
      <c r="K191" s="34">
        <v>100.1</v>
      </c>
      <c r="L191" s="34">
        <v>61</v>
      </c>
      <c r="M191" s="34">
        <v>0</v>
      </c>
      <c r="N191" s="99" t="s">
        <v>823</v>
      </c>
    </row>
    <row r="192" spans="1:14" s="91" customFormat="1" ht="156.75" customHeight="1" x14ac:dyDescent="0.25">
      <c r="A192" s="88">
        <f t="shared" si="52"/>
        <v>164</v>
      </c>
      <c r="B192" s="35" t="s">
        <v>824</v>
      </c>
      <c r="C192" s="36" t="s">
        <v>821</v>
      </c>
      <c r="D192" s="34">
        <v>499.97500000000002</v>
      </c>
      <c r="E192" s="34">
        <v>249</v>
      </c>
      <c r="F192" s="34"/>
      <c r="G192" s="34"/>
      <c r="H192" s="34">
        <v>124.035</v>
      </c>
      <c r="I192" s="34">
        <v>15</v>
      </c>
      <c r="J192" s="34">
        <v>15</v>
      </c>
      <c r="K192" s="34">
        <v>126.94</v>
      </c>
      <c r="L192" s="34">
        <v>0</v>
      </c>
      <c r="M192" s="34">
        <v>0</v>
      </c>
      <c r="N192" s="99" t="s">
        <v>825</v>
      </c>
    </row>
    <row r="193" spans="1:14" s="91" customFormat="1" ht="89.25" customHeight="1" x14ac:dyDescent="0.25">
      <c r="A193" s="88">
        <f t="shared" si="52"/>
        <v>165</v>
      </c>
      <c r="B193" s="35" t="s">
        <v>826</v>
      </c>
      <c r="C193" s="36" t="s">
        <v>815</v>
      </c>
      <c r="D193" s="34">
        <v>460</v>
      </c>
      <c r="E193" s="34">
        <v>230</v>
      </c>
      <c r="F193" s="34"/>
      <c r="G193" s="34"/>
      <c r="H193" s="34">
        <v>124.2</v>
      </c>
      <c r="I193" s="34"/>
      <c r="J193" s="34"/>
      <c r="K193" s="34">
        <v>105.8</v>
      </c>
      <c r="L193" s="34"/>
      <c r="M193" s="34"/>
      <c r="N193" s="99"/>
    </row>
    <row r="194" spans="1:14" s="78" customFormat="1" x14ac:dyDescent="0.3">
      <c r="A194" s="75"/>
      <c r="B194" s="71" t="s">
        <v>187</v>
      </c>
      <c r="C194" s="62"/>
      <c r="D194" s="77">
        <f>SUM(D195:D211)</f>
        <v>4479.0729999999994</v>
      </c>
      <c r="E194" s="77">
        <f t="shared" ref="E194:M194" si="53">SUM(E195:E211)</f>
        <v>2190.7799999999997</v>
      </c>
      <c r="F194" s="77">
        <f t="shared" si="53"/>
        <v>25.7</v>
      </c>
      <c r="G194" s="77">
        <f t="shared" si="53"/>
        <v>0</v>
      </c>
      <c r="H194" s="77">
        <f t="shared" si="53"/>
        <v>1221.336</v>
      </c>
      <c r="I194" s="77">
        <f t="shared" si="53"/>
        <v>315.94842999999997</v>
      </c>
      <c r="J194" s="77">
        <f t="shared" si="53"/>
        <v>208.67842999999996</v>
      </c>
      <c r="K194" s="77">
        <f t="shared" si="53"/>
        <v>1066.9570000000001</v>
      </c>
      <c r="L194" s="77">
        <f t="shared" si="53"/>
        <v>305.20999999999998</v>
      </c>
      <c r="M194" s="77">
        <f t="shared" si="53"/>
        <v>148.71599999999998</v>
      </c>
      <c r="N194" s="77"/>
    </row>
    <row r="195" spans="1:14" s="91" customFormat="1" ht="60" customHeight="1" x14ac:dyDescent="0.25">
      <c r="A195" s="88">
        <f>A193+1</f>
        <v>166</v>
      </c>
      <c r="B195" s="35" t="s">
        <v>188</v>
      </c>
      <c r="C195" s="36" t="s">
        <v>827</v>
      </c>
      <c r="D195" s="34">
        <v>126.126</v>
      </c>
      <c r="E195" s="34">
        <v>63.063000000000002</v>
      </c>
      <c r="F195" s="34"/>
      <c r="G195" s="34"/>
      <c r="H195" s="34">
        <v>31.518999999999998</v>
      </c>
      <c r="I195" s="34">
        <v>6.9345100000000004</v>
      </c>
      <c r="J195" s="34">
        <v>6.9345100000000004</v>
      </c>
      <c r="K195" s="34">
        <v>31.544</v>
      </c>
      <c r="L195" s="34"/>
      <c r="M195" s="34"/>
      <c r="N195" s="99" t="s">
        <v>828</v>
      </c>
    </row>
    <row r="196" spans="1:14" s="91" customFormat="1" ht="53.25" customHeight="1" x14ac:dyDescent="0.25">
      <c r="A196" s="88">
        <f>A195+1</f>
        <v>167</v>
      </c>
      <c r="B196" s="35" t="s">
        <v>189</v>
      </c>
      <c r="C196" s="36" t="s">
        <v>827</v>
      </c>
      <c r="D196" s="34">
        <v>299.26400000000001</v>
      </c>
      <c r="E196" s="34">
        <v>149.63200000000001</v>
      </c>
      <c r="F196" s="34"/>
      <c r="G196" s="34"/>
      <c r="H196" s="34">
        <v>74.786000000000001</v>
      </c>
      <c r="I196" s="34">
        <v>17.832650000000001</v>
      </c>
      <c r="J196" s="34">
        <v>17.832650000000001</v>
      </c>
      <c r="K196" s="34">
        <v>74.846000000000004</v>
      </c>
      <c r="L196" s="34"/>
      <c r="M196" s="34"/>
      <c r="N196" s="99" t="s">
        <v>828</v>
      </c>
    </row>
    <row r="197" spans="1:14" s="91" customFormat="1" ht="52.5" customHeight="1" x14ac:dyDescent="0.25">
      <c r="A197" s="88">
        <f>A196+1</f>
        <v>168</v>
      </c>
      <c r="B197" s="35" t="s">
        <v>190</v>
      </c>
      <c r="C197" s="36" t="s">
        <v>827</v>
      </c>
      <c r="D197" s="34">
        <v>126.125</v>
      </c>
      <c r="E197" s="34">
        <v>63.061999999999998</v>
      </c>
      <c r="F197" s="34"/>
      <c r="G197" s="34"/>
      <c r="H197" s="34">
        <v>31.513000000000002</v>
      </c>
      <c r="I197" s="34">
        <v>6.8357999999999999</v>
      </c>
      <c r="J197" s="34">
        <v>6.8357999999999999</v>
      </c>
      <c r="K197" s="34">
        <v>31.55</v>
      </c>
      <c r="L197" s="34"/>
      <c r="M197" s="34"/>
      <c r="N197" s="99" t="s">
        <v>828</v>
      </c>
    </row>
    <row r="198" spans="1:14" s="91" customFormat="1" ht="57.75" customHeight="1" x14ac:dyDescent="0.25">
      <c r="A198" s="88">
        <f t="shared" ref="A198:A211" si="54">A197+1</f>
        <v>169</v>
      </c>
      <c r="B198" s="35" t="s">
        <v>191</v>
      </c>
      <c r="C198" s="36" t="s">
        <v>827</v>
      </c>
      <c r="D198" s="34">
        <v>249.79300000000001</v>
      </c>
      <c r="E198" s="34">
        <v>124.896</v>
      </c>
      <c r="F198" s="34"/>
      <c r="G198" s="34"/>
      <c r="H198" s="34">
        <v>62.423999999999999</v>
      </c>
      <c r="I198" s="34">
        <v>14.12387</v>
      </c>
      <c r="J198" s="34">
        <v>14.12387</v>
      </c>
      <c r="K198" s="34">
        <v>62.472999999999999</v>
      </c>
      <c r="L198" s="34"/>
      <c r="M198" s="34"/>
      <c r="N198" s="99" t="s">
        <v>828</v>
      </c>
    </row>
    <row r="199" spans="1:14" s="91" customFormat="1" ht="52.5" customHeight="1" x14ac:dyDescent="0.25">
      <c r="A199" s="88">
        <f t="shared" si="54"/>
        <v>170</v>
      </c>
      <c r="B199" s="35" t="s">
        <v>192</v>
      </c>
      <c r="C199" s="36" t="s">
        <v>827</v>
      </c>
      <c r="D199" s="34">
        <v>279.44900000000001</v>
      </c>
      <c r="E199" s="34">
        <v>139.72399999999999</v>
      </c>
      <c r="F199" s="34"/>
      <c r="G199" s="34"/>
      <c r="H199" s="34">
        <v>69.834999999999994</v>
      </c>
      <c r="I199" s="34">
        <v>14.524609999999999</v>
      </c>
      <c r="J199" s="34">
        <v>14.524609999999999</v>
      </c>
      <c r="K199" s="34">
        <v>69.89</v>
      </c>
      <c r="L199" s="34"/>
      <c r="M199" s="34"/>
      <c r="N199" s="99" t="s">
        <v>828</v>
      </c>
    </row>
    <row r="200" spans="1:14" s="91" customFormat="1" ht="51.75" customHeight="1" x14ac:dyDescent="0.25">
      <c r="A200" s="88">
        <f t="shared" si="54"/>
        <v>171</v>
      </c>
      <c r="B200" s="35" t="s">
        <v>193</v>
      </c>
      <c r="C200" s="36" t="s">
        <v>827</v>
      </c>
      <c r="D200" s="34">
        <v>268.85899999999998</v>
      </c>
      <c r="E200" s="34">
        <v>134.429</v>
      </c>
      <c r="F200" s="34"/>
      <c r="G200" s="34"/>
      <c r="H200" s="34">
        <v>67.188000000000002</v>
      </c>
      <c r="I200" s="34">
        <v>16.135899999999999</v>
      </c>
      <c r="J200" s="34">
        <v>16.135899999999999</v>
      </c>
      <c r="K200" s="34">
        <v>67.242000000000004</v>
      </c>
      <c r="L200" s="34"/>
      <c r="M200" s="34"/>
      <c r="N200" s="99" t="s">
        <v>828</v>
      </c>
    </row>
    <row r="201" spans="1:14" s="91" customFormat="1" ht="65.25" customHeight="1" x14ac:dyDescent="0.25">
      <c r="A201" s="88">
        <f t="shared" si="54"/>
        <v>172</v>
      </c>
      <c r="B201" s="35" t="s">
        <v>194</v>
      </c>
      <c r="C201" s="36" t="s">
        <v>827</v>
      </c>
      <c r="D201" s="34">
        <v>290</v>
      </c>
      <c r="E201" s="34">
        <v>145</v>
      </c>
      <c r="F201" s="34"/>
      <c r="G201" s="34"/>
      <c r="H201" s="34">
        <v>72.471000000000004</v>
      </c>
      <c r="I201" s="34">
        <v>16.11552</v>
      </c>
      <c r="J201" s="34">
        <v>16.11552</v>
      </c>
      <c r="K201" s="34">
        <v>72.528999999999996</v>
      </c>
      <c r="L201" s="34"/>
      <c r="M201" s="34"/>
      <c r="N201" s="99" t="s">
        <v>828</v>
      </c>
    </row>
    <row r="202" spans="1:14" s="91" customFormat="1" ht="55.5" customHeight="1" x14ac:dyDescent="0.25">
      <c r="A202" s="88">
        <f t="shared" si="54"/>
        <v>173</v>
      </c>
      <c r="B202" s="35" t="s">
        <v>195</v>
      </c>
      <c r="C202" s="36" t="s">
        <v>827</v>
      </c>
      <c r="D202" s="34">
        <v>262.09699999999998</v>
      </c>
      <c r="E202" s="34">
        <v>131.048</v>
      </c>
      <c r="F202" s="34"/>
      <c r="G202" s="34"/>
      <c r="H202" s="34">
        <v>65.498999999999995</v>
      </c>
      <c r="I202" s="34">
        <v>13.01116</v>
      </c>
      <c r="J202" s="34">
        <v>13.01116</v>
      </c>
      <c r="K202" s="34">
        <v>65.55</v>
      </c>
      <c r="L202" s="34"/>
      <c r="M202" s="34"/>
      <c r="N202" s="99" t="s">
        <v>828</v>
      </c>
    </row>
    <row r="203" spans="1:14" s="91" customFormat="1" ht="56.25" customHeight="1" x14ac:dyDescent="0.25">
      <c r="A203" s="88">
        <f t="shared" si="54"/>
        <v>174</v>
      </c>
      <c r="B203" s="35" t="s">
        <v>196</v>
      </c>
      <c r="C203" s="36" t="s">
        <v>827</v>
      </c>
      <c r="D203" s="34">
        <v>268.464</v>
      </c>
      <c r="E203" s="34">
        <v>134.232</v>
      </c>
      <c r="F203" s="34"/>
      <c r="G203" s="34"/>
      <c r="H203" s="34">
        <v>67.088999999999999</v>
      </c>
      <c r="I203" s="34">
        <v>15.366759999999999</v>
      </c>
      <c r="J203" s="34">
        <v>15.366759999999999</v>
      </c>
      <c r="K203" s="34">
        <v>67.143000000000001</v>
      </c>
      <c r="L203" s="34"/>
      <c r="M203" s="34"/>
      <c r="N203" s="99" t="s">
        <v>828</v>
      </c>
    </row>
    <row r="204" spans="1:14" s="91" customFormat="1" ht="54.75" customHeight="1" x14ac:dyDescent="0.25">
      <c r="A204" s="88">
        <f t="shared" si="54"/>
        <v>175</v>
      </c>
      <c r="B204" s="35" t="s">
        <v>197</v>
      </c>
      <c r="C204" s="36" t="s">
        <v>827</v>
      </c>
      <c r="D204" s="34">
        <v>284.81200000000001</v>
      </c>
      <c r="E204" s="34">
        <v>142.40600000000001</v>
      </c>
      <c r="F204" s="34"/>
      <c r="G204" s="34"/>
      <c r="H204" s="34">
        <v>71.174999999999997</v>
      </c>
      <c r="I204" s="34">
        <v>15.89034</v>
      </c>
      <c r="J204" s="34">
        <v>15.89034</v>
      </c>
      <c r="K204" s="34">
        <v>71.230999999999995</v>
      </c>
      <c r="L204" s="34"/>
      <c r="M204" s="34"/>
      <c r="N204" s="99" t="s">
        <v>828</v>
      </c>
    </row>
    <row r="205" spans="1:14" s="91" customFormat="1" ht="101.25" x14ac:dyDescent="0.25">
      <c r="A205" s="88">
        <f t="shared" si="54"/>
        <v>176</v>
      </c>
      <c r="B205" s="35" t="s">
        <v>198</v>
      </c>
      <c r="C205" s="36" t="s">
        <v>827</v>
      </c>
      <c r="D205" s="34">
        <v>272.50799999999998</v>
      </c>
      <c r="E205" s="34">
        <v>102</v>
      </c>
      <c r="F205" s="34"/>
      <c r="G205" s="34"/>
      <c r="H205" s="34">
        <v>102.521</v>
      </c>
      <c r="I205" s="34">
        <v>8.1</v>
      </c>
      <c r="J205" s="34">
        <v>8.1</v>
      </c>
      <c r="K205" s="34">
        <v>67.986999999999995</v>
      </c>
      <c r="L205" s="34">
        <v>63.973999999999997</v>
      </c>
      <c r="M205" s="34">
        <v>31.986999999999998</v>
      </c>
      <c r="N205" s="99" t="s">
        <v>829</v>
      </c>
    </row>
    <row r="206" spans="1:14" s="91" customFormat="1" ht="69.75" customHeight="1" x14ac:dyDescent="0.25">
      <c r="A206" s="88">
        <f t="shared" si="54"/>
        <v>177</v>
      </c>
      <c r="B206" s="35" t="s">
        <v>199</v>
      </c>
      <c r="C206" s="36" t="s">
        <v>827</v>
      </c>
      <c r="D206" s="34">
        <v>286.45499999999998</v>
      </c>
      <c r="E206" s="34">
        <v>128.80000000000001</v>
      </c>
      <c r="F206" s="34">
        <v>25.7</v>
      </c>
      <c r="G206" s="34"/>
      <c r="H206" s="34">
        <v>83.061999999999998</v>
      </c>
      <c r="I206" s="34">
        <v>69.198999999999998</v>
      </c>
      <c r="J206" s="34">
        <v>13.5</v>
      </c>
      <c r="K206" s="34">
        <v>74.593000000000004</v>
      </c>
      <c r="L206" s="34">
        <v>64.778000000000006</v>
      </c>
      <c r="M206" s="34">
        <v>25.693000000000001</v>
      </c>
      <c r="N206" s="99" t="s">
        <v>830</v>
      </c>
    </row>
    <row r="207" spans="1:14" s="91" customFormat="1" ht="101.25" x14ac:dyDescent="0.25">
      <c r="A207" s="88">
        <f t="shared" si="54"/>
        <v>178</v>
      </c>
      <c r="B207" s="35" t="s">
        <v>831</v>
      </c>
      <c r="C207" s="36" t="s">
        <v>827</v>
      </c>
      <c r="D207" s="34">
        <v>284.05799999999999</v>
      </c>
      <c r="E207" s="34">
        <v>142.029</v>
      </c>
      <c r="F207" s="34"/>
      <c r="G207" s="34"/>
      <c r="H207" s="34">
        <v>70.929000000000002</v>
      </c>
      <c r="I207" s="34">
        <v>8.1</v>
      </c>
      <c r="J207" s="34">
        <v>8.1</v>
      </c>
      <c r="K207" s="34">
        <v>71.099999999999994</v>
      </c>
      <c r="L207" s="34">
        <v>68.674000000000007</v>
      </c>
      <c r="M207" s="34">
        <v>34.337000000000003</v>
      </c>
      <c r="N207" s="99" t="s">
        <v>829</v>
      </c>
    </row>
    <row r="208" spans="1:14" s="91" customFormat="1" ht="81" x14ac:dyDescent="0.25">
      <c r="A208" s="88">
        <f t="shared" si="54"/>
        <v>179</v>
      </c>
      <c r="B208" s="35" t="s">
        <v>200</v>
      </c>
      <c r="C208" s="36" t="s">
        <v>827</v>
      </c>
      <c r="D208" s="34">
        <v>299.14299999999997</v>
      </c>
      <c r="E208" s="34">
        <v>149.5</v>
      </c>
      <c r="F208" s="34"/>
      <c r="G208" s="34"/>
      <c r="H208" s="34">
        <v>73.442999999999998</v>
      </c>
      <c r="I208" s="34">
        <v>65.070999999999998</v>
      </c>
      <c r="J208" s="34">
        <v>13.5</v>
      </c>
      <c r="K208" s="34">
        <v>76.2</v>
      </c>
      <c r="L208" s="34">
        <v>66.786000000000001</v>
      </c>
      <c r="M208" s="34">
        <v>36.200000000000003</v>
      </c>
      <c r="N208" s="99" t="s">
        <v>832</v>
      </c>
    </row>
    <row r="209" spans="1:14" s="91" customFormat="1" ht="47.25" customHeight="1" x14ac:dyDescent="0.25">
      <c r="A209" s="88">
        <f t="shared" si="54"/>
        <v>180</v>
      </c>
      <c r="B209" s="35" t="s">
        <v>201</v>
      </c>
      <c r="C209" s="36" t="s">
        <v>827</v>
      </c>
      <c r="D209" s="34">
        <v>293.32400000000001</v>
      </c>
      <c r="E209" s="34">
        <v>146.66200000000001</v>
      </c>
      <c r="F209" s="34"/>
      <c r="G209" s="34"/>
      <c r="H209" s="34">
        <v>73.3</v>
      </c>
      <c r="I209" s="34">
        <v>8.5050000000000008</v>
      </c>
      <c r="J209" s="34">
        <v>8.5050000000000008</v>
      </c>
      <c r="K209" s="34">
        <v>73.361999999999995</v>
      </c>
      <c r="L209" s="34">
        <v>40.997999999999998</v>
      </c>
      <c r="M209" s="34">
        <v>20.498999999999999</v>
      </c>
      <c r="N209" s="119" t="s">
        <v>830</v>
      </c>
    </row>
    <row r="210" spans="1:14" s="91" customFormat="1" ht="66" customHeight="1" x14ac:dyDescent="0.25">
      <c r="A210" s="88">
        <f t="shared" si="54"/>
        <v>181</v>
      </c>
      <c r="B210" s="35" t="s">
        <v>833</v>
      </c>
      <c r="C210" s="36" t="s">
        <v>827</v>
      </c>
      <c r="D210" s="34">
        <v>293.73899999999998</v>
      </c>
      <c r="E210" s="34">
        <v>146.869</v>
      </c>
      <c r="G210" s="34"/>
      <c r="H210" s="34">
        <v>86.653000000000006</v>
      </c>
      <c r="I210" s="34">
        <v>8.5050000000000008</v>
      </c>
      <c r="J210" s="34">
        <v>8.5050000000000008</v>
      </c>
      <c r="K210" s="34">
        <v>60.216999999999999</v>
      </c>
      <c r="L210" s="34"/>
      <c r="M210" s="34"/>
      <c r="N210" s="125" t="s">
        <v>834</v>
      </c>
    </row>
    <row r="211" spans="1:14" s="91" customFormat="1" ht="47.25" customHeight="1" x14ac:dyDescent="0.3">
      <c r="A211" s="88">
        <f t="shared" si="54"/>
        <v>182</v>
      </c>
      <c r="B211" s="35" t="s">
        <v>835</v>
      </c>
      <c r="C211" s="36" t="s">
        <v>827</v>
      </c>
      <c r="D211" s="34">
        <v>294.85700000000003</v>
      </c>
      <c r="E211" s="34">
        <v>147.428</v>
      </c>
      <c r="F211" s="34"/>
      <c r="G211" s="34"/>
      <c r="H211" s="34">
        <v>117.929</v>
      </c>
      <c r="I211" s="34">
        <v>11.69731</v>
      </c>
      <c r="J211" s="34">
        <v>11.69731</v>
      </c>
      <c r="K211" s="34">
        <v>29.5</v>
      </c>
      <c r="L211" s="34"/>
      <c r="M211" s="34"/>
      <c r="N211" s="126"/>
    </row>
    <row r="212" spans="1:14" s="78" customFormat="1" x14ac:dyDescent="0.3">
      <c r="A212" s="75"/>
      <c r="B212" s="71" t="s">
        <v>202</v>
      </c>
      <c r="C212" s="62"/>
      <c r="D212" s="77">
        <f>SUM(D213:D217)</f>
        <v>1707.2020000000002</v>
      </c>
      <c r="E212" s="77">
        <f t="shared" ref="E212:M212" si="55">SUM(E213:E217)</f>
        <v>853.59999999999991</v>
      </c>
      <c r="F212" s="77">
        <f t="shared" si="55"/>
        <v>128.392</v>
      </c>
      <c r="G212" s="77">
        <f t="shared" si="55"/>
        <v>0</v>
      </c>
      <c r="H212" s="77">
        <f t="shared" si="55"/>
        <v>425.08299999999997</v>
      </c>
      <c r="I212" s="77">
        <f t="shared" si="55"/>
        <v>116.307</v>
      </c>
      <c r="J212" s="77">
        <f t="shared" si="55"/>
        <v>116.307</v>
      </c>
      <c r="K212" s="77">
        <f t="shared" si="55"/>
        <v>428.51900000000001</v>
      </c>
      <c r="L212" s="77">
        <f t="shared" si="55"/>
        <v>253.27700000000002</v>
      </c>
      <c r="M212" s="77">
        <f t="shared" si="55"/>
        <v>63.75</v>
      </c>
      <c r="N212" s="77"/>
    </row>
    <row r="213" spans="1:14" s="91" customFormat="1" ht="93.75" customHeight="1" x14ac:dyDescent="0.25">
      <c r="A213" s="88">
        <f>A211+1</f>
        <v>183</v>
      </c>
      <c r="B213" s="35" t="s">
        <v>203</v>
      </c>
      <c r="C213" s="36" t="s">
        <v>836</v>
      </c>
      <c r="D213" s="34">
        <v>498.55200000000002</v>
      </c>
      <c r="E213" s="34">
        <v>249.27600000000001</v>
      </c>
      <c r="F213" s="34"/>
      <c r="G213" s="34"/>
      <c r="H213" s="34">
        <v>124.139</v>
      </c>
      <c r="I213" s="34">
        <v>14.175000000000001</v>
      </c>
      <c r="J213" s="34">
        <v>14.175000000000001</v>
      </c>
      <c r="K213" s="34">
        <v>125.137</v>
      </c>
      <c r="L213" s="34"/>
      <c r="M213" s="34"/>
      <c r="N213" s="99"/>
    </row>
    <row r="214" spans="1:14" s="91" customFormat="1" ht="66.75" customHeight="1" x14ac:dyDescent="0.25">
      <c r="A214" s="88">
        <f t="shared" ref="A214:A216" si="56">A213+1</f>
        <v>184</v>
      </c>
      <c r="B214" s="35" t="s">
        <v>204</v>
      </c>
      <c r="C214" s="36" t="s">
        <v>836</v>
      </c>
      <c r="D214" s="34">
        <v>139.30000000000001</v>
      </c>
      <c r="E214" s="34">
        <v>69.650000000000006</v>
      </c>
      <c r="F214" s="34"/>
      <c r="G214" s="34"/>
      <c r="H214" s="34">
        <v>34.686</v>
      </c>
      <c r="I214" s="34"/>
      <c r="J214" s="34"/>
      <c r="K214" s="34">
        <v>34.963999999999999</v>
      </c>
      <c r="L214" s="34">
        <v>23.963999999999999</v>
      </c>
      <c r="M214" s="34"/>
      <c r="N214" s="99" t="s">
        <v>837</v>
      </c>
    </row>
    <row r="215" spans="1:14" s="91" customFormat="1" ht="60.75" x14ac:dyDescent="0.25">
      <c r="A215" s="88">
        <f t="shared" si="56"/>
        <v>185</v>
      </c>
      <c r="B215" s="35" t="s">
        <v>205</v>
      </c>
      <c r="C215" s="36" t="s">
        <v>836</v>
      </c>
      <c r="D215" s="34">
        <v>313.08100000000002</v>
      </c>
      <c r="E215" s="34">
        <v>156.54</v>
      </c>
      <c r="F215" s="34"/>
      <c r="G215" s="34"/>
      <c r="H215" s="34">
        <v>77.957999999999998</v>
      </c>
      <c r="I215" s="34"/>
      <c r="J215" s="34"/>
      <c r="K215" s="34">
        <v>78.582999999999998</v>
      </c>
      <c r="L215" s="34">
        <v>55.133000000000003</v>
      </c>
      <c r="M215" s="34"/>
      <c r="N215" s="99" t="s">
        <v>775</v>
      </c>
    </row>
    <row r="216" spans="1:14" s="91" customFormat="1" ht="81" customHeight="1" x14ac:dyDescent="0.25">
      <c r="A216" s="88">
        <f t="shared" si="56"/>
        <v>186</v>
      </c>
      <c r="B216" s="35" t="s">
        <v>206</v>
      </c>
      <c r="C216" s="36" t="s">
        <v>838</v>
      </c>
      <c r="D216" s="34">
        <v>256.78399999999999</v>
      </c>
      <c r="E216" s="34">
        <v>128.392</v>
      </c>
      <c r="F216" s="113">
        <v>128.392</v>
      </c>
      <c r="G216" s="113"/>
      <c r="H216" s="34">
        <v>63.939</v>
      </c>
      <c r="I216" s="34">
        <v>63.241999999999997</v>
      </c>
      <c r="J216" s="34">
        <v>63.241999999999997</v>
      </c>
      <c r="K216" s="34">
        <v>64.453000000000003</v>
      </c>
      <c r="L216" s="34">
        <v>63.75</v>
      </c>
      <c r="M216" s="34">
        <v>63.75</v>
      </c>
      <c r="N216" s="99" t="s">
        <v>839</v>
      </c>
    </row>
    <row r="217" spans="1:14" s="91" customFormat="1" ht="108.75" customHeight="1" x14ac:dyDescent="0.25">
      <c r="A217" s="88">
        <f>A216+1</f>
        <v>187</v>
      </c>
      <c r="B217" s="35" t="s">
        <v>840</v>
      </c>
      <c r="C217" s="36" t="s">
        <v>841</v>
      </c>
      <c r="D217" s="34">
        <v>499.48500000000001</v>
      </c>
      <c r="E217" s="34">
        <v>249.74199999999999</v>
      </c>
      <c r="F217" s="90"/>
      <c r="G217" s="90"/>
      <c r="H217" s="34">
        <v>124.361</v>
      </c>
      <c r="I217" s="34">
        <v>38.89</v>
      </c>
      <c r="J217" s="34">
        <v>38.89</v>
      </c>
      <c r="K217" s="34">
        <v>125.38200000000001</v>
      </c>
      <c r="L217" s="34">
        <v>110.43</v>
      </c>
      <c r="M217" s="34"/>
      <c r="N217" s="99" t="s">
        <v>842</v>
      </c>
    </row>
    <row r="218" spans="1:14" s="78" customFormat="1" x14ac:dyDescent="0.3">
      <c r="A218" s="75"/>
      <c r="B218" s="71" t="s">
        <v>207</v>
      </c>
      <c r="C218" s="62"/>
      <c r="D218" s="77">
        <f>SUM(D219:D221)</f>
        <v>904.51900000000001</v>
      </c>
      <c r="E218" s="77">
        <f t="shared" ref="E218:M218" si="57">SUM(E219:E221)</f>
        <v>452.1</v>
      </c>
      <c r="F218" s="79">
        <f t="shared" si="57"/>
        <v>202.44</v>
      </c>
      <c r="G218" s="79">
        <f t="shared" si="57"/>
        <v>0</v>
      </c>
      <c r="H218" s="79">
        <f t="shared" si="57"/>
        <v>225.26900000000001</v>
      </c>
      <c r="I218" s="79">
        <f t="shared" si="57"/>
        <v>225.26900000000001</v>
      </c>
      <c r="J218" s="79">
        <f t="shared" si="57"/>
        <v>19.439999999999998</v>
      </c>
      <c r="K218" s="79">
        <f t="shared" si="57"/>
        <v>227.15</v>
      </c>
      <c r="L218" s="79">
        <f t="shared" si="57"/>
        <v>102.15</v>
      </c>
      <c r="M218" s="79">
        <f t="shared" si="57"/>
        <v>6.2949999999999999</v>
      </c>
      <c r="N218" s="77"/>
    </row>
    <row r="219" spans="1:14" s="91" customFormat="1" ht="151.5" customHeight="1" x14ac:dyDescent="0.25">
      <c r="A219" s="88">
        <f>A217+1</f>
        <v>188</v>
      </c>
      <c r="B219" s="35" t="s">
        <v>208</v>
      </c>
      <c r="C219" s="36" t="s">
        <v>843</v>
      </c>
      <c r="D219" s="34">
        <v>164.67699999999999</v>
      </c>
      <c r="E219" s="34">
        <v>82.3</v>
      </c>
      <c r="F219" s="34">
        <v>82.3</v>
      </c>
      <c r="G219" s="34"/>
      <c r="H219" s="34">
        <v>41.027000000000001</v>
      </c>
      <c r="I219" s="34">
        <v>41.026999999999994</v>
      </c>
      <c r="J219" s="34">
        <v>19.439999999999998</v>
      </c>
      <c r="K219" s="34">
        <v>41.35</v>
      </c>
      <c r="L219" s="34">
        <v>41.35</v>
      </c>
      <c r="M219" s="34">
        <v>0</v>
      </c>
      <c r="N219" s="99" t="s">
        <v>844</v>
      </c>
    </row>
    <row r="220" spans="1:14" s="91" customFormat="1" ht="112.5" x14ac:dyDescent="0.25">
      <c r="A220" s="88">
        <f>A219+1</f>
        <v>189</v>
      </c>
      <c r="B220" s="35" t="s">
        <v>209</v>
      </c>
      <c r="C220" s="36" t="s">
        <v>845</v>
      </c>
      <c r="D220" s="34">
        <v>242.1</v>
      </c>
      <c r="E220" s="34">
        <v>121</v>
      </c>
      <c r="F220" s="34">
        <v>120.14</v>
      </c>
      <c r="G220" s="34"/>
      <c r="H220" s="34">
        <v>60.3</v>
      </c>
      <c r="I220" s="34">
        <v>60.3</v>
      </c>
      <c r="J220" s="34"/>
      <c r="K220" s="34">
        <v>60.8</v>
      </c>
      <c r="L220" s="34">
        <v>60.8</v>
      </c>
      <c r="M220" s="34">
        <v>6.2949999999999999</v>
      </c>
      <c r="N220" s="99" t="s">
        <v>846</v>
      </c>
    </row>
    <row r="221" spans="1:14" s="91" customFormat="1" ht="108.75" customHeight="1" x14ac:dyDescent="0.25">
      <c r="A221" s="88">
        <f>A220+1</f>
        <v>190</v>
      </c>
      <c r="B221" s="35" t="s">
        <v>847</v>
      </c>
      <c r="C221" s="36" t="s">
        <v>848</v>
      </c>
      <c r="D221" s="34">
        <v>497.74200000000002</v>
      </c>
      <c r="E221" s="34">
        <v>248.8</v>
      </c>
      <c r="F221" s="34"/>
      <c r="G221" s="34"/>
      <c r="H221" s="34">
        <v>123.94199999999999</v>
      </c>
      <c r="I221" s="34">
        <v>123.94199999999999</v>
      </c>
      <c r="J221" s="34"/>
      <c r="K221" s="34">
        <v>125</v>
      </c>
      <c r="L221" s="34"/>
      <c r="M221" s="34"/>
      <c r="N221" s="99" t="s">
        <v>849</v>
      </c>
    </row>
    <row r="222" spans="1:14" s="78" customFormat="1" x14ac:dyDescent="0.3">
      <c r="A222" s="75"/>
      <c r="B222" s="71" t="s">
        <v>210</v>
      </c>
      <c r="C222" s="62"/>
      <c r="D222" s="77">
        <f>SUM(D223:D225)</f>
        <v>774.05899999999997</v>
      </c>
      <c r="E222" s="77">
        <f t="shared" ref="E222:M222" si="58">SUM(E223:E225)</f>
        <v>387.029</v>
      </c>
      <c r="F222" s="77">
        <f t="shared" si="58"/>
        <v>50</v>
      </c>
      <c r="G222" s="77">
        <f t="shared" si="58"/>
        <v>50</v>
      </c>
      <c r="H222" s="77">
        <f t="shared" si="58"/>
        <v>196.89400000000001</v>
      </c>
      <c r="I222" s="77">
        <f t="shared" si="58"/>
        <v>60.432380000000002</v>
      </c>
      <c r="J222" s="77">
        <f t="shared" si="58"/>
        <v>59.457380000000001</v>
      </c>
      <c r="K222" s="77">
        <f t="shared" si="58"/>
        <v>190.136</v>
      </c>
      <c r="L222" s="77">
        <f t="shared" si="58"/>
        <v>185</v>
      </c>
      <c r="M222" s="77">
        <f t="shared" si="58"/>
        <v>30</v>
      </c>
      <c r="N222" s="77"/>
    </row>
    <row r="223" spans="1:14" s="91" customFormat="1" ht="126" customHeight="1" x14ac:dyDescent="0.25">
      <c r="A223" s="88">
        <f>A221+1</f>
        <v>191</v>
      </c>
      <c r="B223" s="35" t="s">
        <v>211</v>
      </c>
      <c r="C223" s="36" t="s">
        <v>850</v>
      </c>
      <c r="D223" s="34">
        <v>172.11600000000001</v>
      </c>
      <c r="E223" s="34">
        <v>86.058000000000007</v>
      </c>
      <c r="F223" s="34"/>
      <c r="G223" s="34"/>
      <c r="H223" s="34">
        <v>31.058</v>
      </c>
      <c r="I223" s="34">
        <v>8.1783800000000006</v>
      </c>
      <c r="J223" s="34">
        <v>8.1783800000000006</v>
      </c>
      <c r="K223" s="34">
        <v>55</v>
      </c>
      <c r="L223" s="34">
        <v>55</v>
      </c>
      <c r="M223" s="34"/>
      <c r="N223" s="99" t="s">
        <v>851</v>
      </c>
    </row>
    <row r="224" spans="1:14" s="91" customFormat="1" ht="73.5" customHeight="1" x14ac:dyDescent="0.25">
      <c r="A224" s="88">
        <f>A223+1</f>
        <v>192</v>
      </c>
      <c r="B224" s="35" t="s">
        <v>212</v>
      </c>
      <c r="C224" s="36" t="s">
        <v>852</v>
      </c>
      <c r="D224" s="34">
        <v>101.95</v>
      </c>
      <c r="E224" s="34">
        <v>50.975000000000001</v>
      </c>
      <c r="F224" s="34">
        <v>50</v>
      </c>
      <c r="G224" s="34">
        <v>50</v>
      </c>
      <c r="H224" s="34">
        <v>20.975000000000001</v>
      </c>
      <c r="I224" s="34">
        <v>20.975000000000001</v>
      </c>
      <c r="J224" s="34">
        <v>20</v>
      </c>
      <c r="K224" s="34">
        <v>30</v>
      </c>
      <c r="L224" s="34">
        <v>30</v>
      </c>
      <c r="M224" s="34">
        <v>30</v>
      </c>
      <c r="N224" s="99" t="s">
        <v>853</v>
      </c>
    </row>
    <row r="225" spans="1:14" s="91" customFormat="1" ht="120" customHeight="1" x14ac:dyDescent="0.25">
      <c r="A225" s="88">
        <f>A224+1</f>
        <v>193</v>
      </c>
      <c r="B225" s="35" t="s">
        <v>854</v>
      </c>
      <c r="C225" s="36" t="s">
        <v>855</v>
      </c>
      <c r="D225" s="34">
        <v>499.99299999999999</v>
      </c>
      <c r="E225" s="34">
        <v>249.99600000000001</v>
      </c>
      <c r="F225" s="34"/>
      <c r="G225" s="34"/>
      <c r="H225" s="34">
        <v>144.86099999999999</v>
      </c>
      <c r="I225" s="34">
        <v>31.279</v>
      </c>
      <c r="J225" s="34">
        <v>31.279</v>
      </c>
      <c r="K225" s="34">
        <v>105.136</v>
      </c>
      <c r="L225" s="34">
        <v>100</v>
      </c>
      <c r="M225" s="34"/>
      <c r="N225" s="99" t="s">
        <v>856</v>
      </c>
    </row>
    <row r="226" spans="1:14" s="69" customFormat="1" ht="22.5" x14ac:dyDescent="0.3">
      <c r="A226" s="66"/>
      <c r="B226" s="68" t="s">
        <v>213</v>
      </c>
      <c r="C226" s="67"/>
      <c r="D226" s="127">
        <f>D227+D236+D274+D281+D291</f>
        <v>23563.328999999998</v>
      </c>
      <c r="E226" s="127">
        <f t="shared" ref="E226:G226" si="59">E227+E236+E274+E281+E291</f>
        <v>11685.432999999999</v>
      </c>
      <c r="F226" s="127">
        <f t="shared" si="59"/>
        <v>3951.4458599999998</v>
      </c>
      <c r="G226" s="127">
        <f t="shared" si="59"/>
        <v>2093.0586600000001</v>
      </c>
      <c r="H226" s="127">
        <f t="shared" ref="H226:M226" si="60">H227+H236+H274+H281+H291</f>
        <v>6013.1840000000002</v>
      </c>
      <c r="I226" s="127">
        <f t="shared" si="60"/>
        <v>2780.5788200000006</v>
      </c>
      <c r="J226" s="127">
        <f t="shared" si="60"/>
        <v>2195.7282999999998</v>
      </c>
      <c r="K226" s="127">
        <f t="shared" si="60"/>
        <v>5864.7119999999995</v>
      </c>
      <c r="L226" s="127">
        <f t="shared" si="60"/>
        <v>3721.5574999999999</v>
      </c>
      <c r="M226" s="127">
        <f t="shared" si="60"/>
        <v>2460.9571299999998</v>
      </c>
      <c r="N226" s="101"/>
    </row>
    <row r="227" spans="1:14" s="78" customFormat="1" x14ac:dyDescent="0.3">
      <c r="A227" s="75"/>
      <c r="B227" s="71" t="s">
        <v>214</v>
      </c>
      <c r="C227" s="62"/>
      <c r="D227" s="77">
        <f>SUM(D228:D235)</f>
        <v>3296.1750000000002</v>
      </c>
      <c r="E227" s="77">
        <f t="shared" ref="E227:G227" si="61">SUM(E228:E235)</f>
        <v>1648.0830000000001</v>
      </c>
      <c r="F227" s="77">
        <f t="shared" si="61"/>
        <v>1498.085</v>
      </c>
      <c r="G227" s="77">
        <f t="shared" si="61"/>
        <v>507.96000000000004</v>
      </c>
      <c r="H227" s="77">
        <f t="shared" ref="H227:M227" si="62">SUM(H228:H235)</f>
        <v>821.39099999999996</v>
      </c>
      <c r="I227" s="77">
        <f t="shared" si="62"/>
        <v>746.69200000000001</v>
      </c>
      <c r="J227" s="77">
        <f t="shared" si="62"/>
        <v>494.81399999999996</v>
      </c>
      <c r="K227" s="77">
        <f t="shared" si="62"/>
        <v>826.70100000000002</v>
      </c>
      <c r="L227" s="77">
        <f t="shared" si="62"/>
        <v>618.84199999999998</v>
      </c>
      <c r="M227" s="77">
        <f t="shared" si="62"/>
        <v>466.97700000000003</v>
      </c>
      <c r="N227" s="77"/>
    </row>
    <row r="228" spans="1:14" s="91" customFormat="1" ht="63.75" customHeight="1" x14ac:dyDescent="0.25">
      <c r="A228" s="88">
        <f>A225+1</f>
        <v>194</v>
      </c>
      <c r="B228" s="35" t="s">
        <v>215</v>
      </c>
      <c r="C228" s="36" t="s">
        <v>857</v>
      </c>
      <c r="D228" s="34">
        <v>499.99900000000002</v>
      </c>
      <c r="E228" s="34">
        <v>249.999</v>
      </c>
      <c r="F228" s="34">
        <v>249.999</v>
      </c>
      <c r="G228" s="34"/>
      <c r="H228" s="34">
        <v>124.5</v>
      </c>
      <c r="I228" s="34">
        <v>124.5</v>
      </c>
      <c r="J228" s="34">
        <v>0</v>
      </c>
      <c r="K228" s="34">
        <v>125.5</v>
      </c>
      <c r="L228" s="34">
        <v>65.5</v>
      </c>
      <c r="M228" s="34">
        <v>14.1</v>
      </c>
      <c r="N228" s="99" t="s">
        <v>858</v>
      </c>
    </row>
    <row r="229" spans="1:14" s="91" customFormat="1" ht="138" customHeight="1" x14ac:dyDescent="0.25">
      <c r="A229" s="88">
        <f t="shared" ref="A229:A234" si="63">A228+1</f>
        <v>195</v>
      </c>
      <c r="B229" s="35" t="s">
        <v>216</v>
      </c>
      <c r="C229" s="36" t="s">
        <v>859</v>
      </c>
      <c r="D229" s="34">
        <v>499.92099999999999</v>
      </c>
      <c r="E229" s="34">
        <v>249.96</v>
      </c>
      <c r="F229" s="34">
        <v>249.96</v>
      </c>
      <c r="G229" s="34">
        <v>179.94900000000001</v>
      </c>
      <c r="H229" s="34">
        <v>124.80800000000001</v>
      </c>
      <c r="I229" s="34">
        <v>124.80800000000001</v>
      </c>
      <c r="J229" s="34">
        <v>124.80800000000001</v>
      </c>
      <c r="K229" s="34">
        <v>125.15299999999999</v>
      </c>
      <c r="L229" s="34">
        <v>125.15299999999999</v>
      </c>
      <c r="M229" s="34">
        <v>125.15299999999999</v>
      </c>
      <c r="N229" s="99" t="s">
        <v>860</v>
      </c>
    </row>
    <row r="230" spans="1:14" s="91" customFormat="1" ht="60.75" x14ac:dyDescent="0.25">
      <c r="A230" s="88">
        <f t="shared" si="63"/>
        <v>196</v>
      </c>
      <c r="B230" s="35" t="s">
        <v>217</v>
      </c>
      <c r="C230" s="36" t="s">
        <v>861</v>
      </c>
      <c r="D230" s="34">
        <v>199.255</v>
      </c>
      <c r="E230" s="34">
        <v>99.625</v>
      </c>
      <c r="F230" s="34">
        <v>99.625</v>
      </c>
      <c r="G230" s="34">
        <v>99.625</v>
      </c>
      <c r="H230" s="34">
        <v>49.63</v>
      </c>
      <c r="I230" s="34">
        <v>49.63</v>
      </c>
      <c r="J230" s="34">
        <v>49.63</v>
      </c>
      <c r="K230" s="34">
        <v>50</v>
      </c>
      <c r="L230" s="34">
        <v>50</v>
      </c>
      <c r="M230" s="34">
        <v>49.99</v>
      </c>
      <c r="N230" s="99" t="s">
        <v>862</v>
      </c>
    </row>
    <row r="231" spans="1:14" s="91" customFormat="1" ht="81" customHeight="1" x14ac:dyDescent="0.25">
      <c r="A231" s="88">
        <f t="shared" si="63"/>
        <v>197</v>
      </c>
      <c r="B231" s="35" t="s">
        <v>218</v>
      </c>
      <c r="C231" s="36" t="s">
        <v>863</v>
      </c>
      <c r="D231" s="34">
        <v>299.99599999999998</v>
      </c>
      <c r="E231" s="34">
        <v>149.99799999999999</v>
      </c>
      <c r="F231" s="34"/>
      <c r="G231" s="34"/>
      <c r="H231" s="34">
        <v>74.698999999999998</v>
      </c>
      <c r="I231" s="34"/>
      <c r="J231" s="34"/>
      <c r="K231" s="34">
        <v>75.298999999999992</v>
      </c>
      <c r="L231" s="34"/>
      <c r="M231" s="34"/>
      <c r="N231" s="99"/>
    </row>
    <row r="232" spans="1:14" s="91" customFormat="1" ht="81" x14ac:dyDescent="0.25">
      <c r="A232" s="88">
        <f t="shared" si="63"/>
        <v>198</v>
      </c>
      <c r="B232" s="35" t="s">
        <v>219</v>
      </c>
      <c r="C232" s="36" t="s">
        <v>864</v>
      </c>
      <c r="D232" s="34">
        <v>499.99900000000002</v>
      </c>
      <c r="E232" s="34">
        <v>249.999</v>
      </c>
      <c r="F232" s="34">
        <v>249.999</v>
      </c>
      <c r="G232" s="34"/>
      <c r="H232" s="34">
        <v>124.55</v>
      </c>
      <c r="I232" s="34">
        <v>124.55</v>
      </c>
      <c r="J232" s="34">
        <v>124.55</v>
      </c>
      <c r="K232" s="34">
        <v>125.45</v>
      </c>
      <c r="L232" s="34">
        <v>57.654000000000003</v>
      </c>
      <c r="M232" s="34">
        <v>44.731000000000002</v>
      </c>
      <c r="N232" s="99" t="s">
        <v>865</v>
      </c>
    </row>
    <row r="233" spans="1:14" s="91" customFormat="1" ht="207.75" customHeight="1" x14ac:dyDescent="0.25">
      <c r="A233" s="88">
        <f t="shared" si="63"/>
        <v>199</v>
      </c>
      <c r="B233" s="35" t="s">
        <v>220</v>
      </c>
      <c r="C233" s="36" t="s">
        <v>866</v>
      </c>
      <c r="D233" s="34">
        <v>499.99900000000002</v>
      </c>
      <c r="E233" s="34">
        <v>249.999</v>
      </c>
      <c r="F233" s="34">
        <v>249.999</v>
      </c>
      <c r="G233" s="34">
        <v>228.386</v>
      </c>
      <c r="H233" s="34">
        <v>124.5</v>
      </c>
      <c r="I233" s="34">
        <v>124.5</v>
      </c>
      <c r="J233" s="34">
        <v>124.5</v>
      </c>
      <c r="K233" s="34">
        <v>125.5</v>
      </c>
      <c r="L233" s="34">
        <v>125.5</v>
      </c>
      <c r="M233" s="34">
        <v>125.5</v>
      </c>
      <c r="N233" s="99" t="s">
        <v>867</v>
      </c>
    </row>
    <row r="234" spans="1:14" s="91" customFormat="1" ht="97.5" customHeight="1" x14ac:dyDescent="0.25">
      <c r="A234" s="88">
        <f t="shared" si="63"/>
        <v>200</v>
      </c>
      <c r="B234" s="35" t="s">
        <v>221</v>
      </c>
      <c r="C234" s="36" t="s">
        <v>868</v>
      </c>
      <c r="D234" s="34">
        <v>299.19799999999998</v>
      </c>
      <c r="E234" s="34">
        <v>149.59899999999999</v>
      </c>
      <c r="F234" s="34">
        <v>149.59899999999999</v>
      </c>
      <c r="G234" s="34"/>
      <c r="H234" s="34">
        <v>74.8</v>
      </c>
      <c r="I234" s="34">
        <v>74.8</v>
      </c>
      <c r="J234" s="34">
        <v>71.325999999999993</v>
      </c>
      <c r="K234" s="34">
        <v>74.799000000000007</v>
      </c>
      <c r="L234" s="34">
        <v>74.799000000000007</v>
      </c>
      <c r="M234" s="34">
        <v>74.799000000000007</v>
      </c>
      <c r="N234" s="99" t="s">
        <v>869</v>
      </c>
    </row>
    <row r="235" spans="1:14" s="91" customFormat="1" ht="84" customHeight="1" x14ac:dyDescent="0.25">
      <c r="A235" s="88">
        <f>A234+1</f>
        <v>201</v>
      </c>
      <c r="B235" s="35" t="s">
        <v>870</v>
      </c>
      <c r="C235" s="36" t="s">
        <v>871</v>
      </c>
      <c r="D235" s="34">
        <v>497.80799999999999</v>
      </c>
      <c r="E235" s="34">
        <v>248.904</v>
      </c>
      <c r="F235" s="34">
        <v>248.904</v>
      </c>
      <c r="G235" s="34"/>
      <c r="H235" s="34">
        <v>123.904</v>
      </c>
      <c r="I235" s="34">
        <v>123.904</v>
      </c>
      <c r="J235" s="34">
        <v>0</v>
      </c>
      <c r="K235" s="34">
        <v>125</v>
      </c>
      <c r="L235" s="34">
        <v>120.236</v>
      </c>
      <c r="M235" s="34">
        <v>32.704000000000001</v>
      </c>
      <c r="N235" s="99" t="s">
        <v>872</v>
      </c>
    </row>
    <row r="236" spans="1:14" s="78" customFormat="1" x14ac:dyDescent="0.3">
      <c r="A236" s="75"/>
      <c r="B236" s="71" t="s">
        <v>222</v>
      </c>
      <c r="C236" s="62"/>
      <c r="D236" s="77">
        <f>SUM(D237:D273)</f>
        <v>12020.505000000001</v>
      </c>
      <c r="E236" s="77">
        <f t="shared" ref="E236:M236" si="64">SUM(E237:E273)</f>
        <v>5934.7509999999993</v>
      </c>
      <c r="F236" s="77">
        <f t="shared" si="64"/>
        <v>1432.03586</v>
      </c>
      <c r="G236" s="77">
        <f t="shared" si="64"/>
        <v>1136.19786</v>
      </c>
      <c r="H236" s="77">
        <f t="shared" si="64"/>
        <v>3027.1479999999997</v>
      </c>
      <c r="I236" s="77">
        <f t="shared" si="64"/>
        <v>1067.3552000000002</v>
      </c>
      <c r="J236" s="77">
        <f t="shared" si="64"/>
        <v>890.6306800000001</v>
      </c>
      <c r="K236" s="77">
        <f t="shared" si="64"/>
        <v>3058.6059999999993</v>
      </c>
      <c r="L236" s="77">
        <f t="shared" si="64"/>
        <v>2026.7174999999997</v>
      </c>
      <c r="M236" s="77">
        <f t="shared" si="64"/>
        <v>1129.7791299999999</v>
      </c>
      <c r="N236" s="77"/>
    </row>
    <row r="237" spans="1:14" s="91" customFormat="1" ht="69" customHeight="1" x14ac:dyDescent="0.25">
      <c r="A237" s="88">
        <f>A235+1</f>
        <v>202</v>
      </c>
      <c r="B237" s="35" t="s">
        <v>223</v>
      </c>
      <c r="C237" s="36" t="s">
        <v>873</v>
      </c>
      <c r="D237" s="34">
        <v>497.32799999999997</v>
      </c>
      <c r="E237" s="34">
        <v>248.66399999999999</v>
      </c>
      <c r="F237" s="34"/>
      <c r="G237" s="34"/>
      <c r="H237" s="34">
        <v>124.282</v>
      </c>
      <c r="I237" s="34"/>
      <c r="J237" s="34"/>
      <c r="K237" s="34">
        <v>124.38200000000001</v>
      </c>
      <c r="L237" s="34"/>
      <c r="M237" s="34"/>
      <c r="N237" s="99"/>
    </row>
    <row r="238" spans="1:14" s="91" customFormat="1" ht="81.75" customHeight="1" x14ac:dyDescent="0.25">
      <c r="A238" s="88">
        <f>A237+1</f>
        <v>203</v>
      </c>
      <c r="B238" s="35" t="s">
        <v>224</v>
      </c>
      <c r="C238" s="36" t="s">
        <v>873</v>
      </c>
      <c r="D238" s="34">
        <v>139.19499999999999</v>
      </c>
      <c r="E238" s="34">
        <v>57.195</v>
      </c>
      <c r="F238" s="34"/>
      <c r="G238" s="34"/>
      <c r="H238" s="34">
        <v>40</v>
      </c>
      <c r="I238" s="34"/>
      <c r="J238" s="34"/>
      <c r="K238" s="34">
        <v>42</v>
      </c>
      <c r="L238" s="34">
        <v>32.5</v>
      </c>
      <c r="M238" s="34"/>
      <c r="N238" s="99" t="s">
        <v>874</v>
      </c>
    </row>
    <row r="239" spans="1:14" s="91" customFormat="1" ht="40.5" x14ac:dyDescent="0.25">
      <c r="A239" s="88">
        <f t="shared" ref="A239:A254" si="65">A238+1</f>
        <v>204</v>
      </c>
      <c r="B239" s="35" t="s">
        <v>225</v>
      </c>
      <c r="C239" s="36" t="s">
        <v>873</v>
      </c>
      <c r="D239" s="34">
        <v>499.55500000000001</v>
      </c>
      <c r="E239" s="34">
        <v>248</v>
      </c>
      <c r="F239" s="34"/>
      <c r="G239" s="34"/>
      <c r="H239" s="34">
        <v>126.05500000000001</v>
      </c>
      <c r="I239" s="34"/>
      <c r="J239" s="34"/>
      <c r="K239" s="34">
        <v>125.5</v>
      </c>
      <c r="L239" s="34">
        <v>125.5</v>
      </c>
      <c r="M239" s="34"/>
      <c r="N239" s="99" t="s">
        <v>875</v>
      </c>
    </row>
    <row r="240" spans="1:14" s="91" customFormat="1" ht="81" customHeight="1" x14ac:dyDescent="0.25">
      <c r="A240" s="88">
        <f t="shared" si="65"/>
        <v>205</v>
      </c>
      <c r="B240" s="35" t="s">
        <v>226</v>
      </c>
      <c r="C240" s="36" t="s">
        <v>873</v>
      </c>
      <c r="D240" s="34">
        <v>117.27200000000001</v>
      </c>
      <c r="E240" s="34">
        <v>56</v>
      </c>
      <c r="F240" s="42">
        <v>55.24586</v>
      </c>
      <c r="G240" s="42">
        <v>55.24586</v>
      </c>
      <c r="H240" s="34">
        <v>31.872</v>
      </c>
      <c r="I240" s="34">
        <v>31.872</v>
      </c>
      <c r="J240" s="34">
        <v>31.872</v>
      </c>
      <c r="K240" s="34">
        <v>29.4</v>
      </c>
      <c r="L240" s="34">
        <v>29.4</v>
      </c>
      <c r="M240" s="34">
        <v>29.4</v>
      </c>
      <c r="N240" s="99" t="s">
        <v>876</v>
      </c>
    </row>
    <row r="241" spans="1:14" s="91" customFormat="1" ht="81" x14ac:dyDescent="0.25">
      <c r="A241" s="88">
        <f t="shared" si="65"/>
        <v>206</v>
      </c>
      <c r="B241" s="35" t="s">
        <v>227</v>
      </c>
      <c r="C241" s="36" t="s">
        <v>873</v>
      </c>
      <c r="D241" s="34">
        <v>100.848</v>
      </c>
      <c r="E241" s="34">
        <v>50</v>
      </c>
      <c r="F241" s="34"/>
      <c r="G241" s="34"/>
      <c r="H241" s="34">
        <v>25</v>
      </c>
      <c r="I241" s="34"/>
      <c r="J241" s="34"/>
      <c r="K241" s="34">
        <v>25.847999999999999</v>
      </c>
      <c r="L241" s="34">
        <v>15.348000000000001</v>
      </c>
      <c r="M241" s="34"/>
      <c r="N241" s="99" t="s">
        <v>876</v>
      </c>
    </row>
    <row r="242" spans="1:14" s="91" customFormat="1" ht="101.25" x14ac:dyDescent="0.25">
      <c r="A242" s="88">
        <f t="shared" si="65"/>
        <v>207</v>
      </c>
      <c r="B242" s="35" t="s">
        <v>228</v>
      </c>
      <c r="C242" s="36" t="s">
        <v>877</v>
      </c>
      <c r="D242" s="34">
        <v>164.167</v>
      </c>
      <c r="E242" s="34">
        <v>82.082999999999998</v>
      </c>
      <c r="F242" s="34">
        <v>82.082999999999998</v>
      </c>
      <c r="G242" s="34"/>
      <c r="H242" s="34">
        <v>41</v>
      </c>
      <c r="I242" s="34">
        <v>41</v>
      </c>
      <c r="J242" s="34">
        <v>24.940300000000001</v>
      </c>
      <c r="K242" s="34">
        <v>41.084000000000003</v>
      </c>
      <c r="L242" s="34">
        <v>41.084000000000003</v>
      </c>
      <c r="M242" s="34">
        <v>41.084000000000003</v>
      </c>
      <c r="N242" s="99" t="s">
        <v>878</v>
      </c>
    </row>
    <row r="243" spans="1:14" s="91" customFormat="1" ht="87.75" customHeight="1" x14ac:dyDescent="0.25">
      <c r="A243" s="88">
        <f t="shared" si="65"/>
        <v>208</v>
      </c>
      <c r="B243" s="35" t="s">
        <v>229</v>
      </c>
      <c r="C243" s="36" t="s">
        <v>873</v>
      </c>
      <c r="D243" s="34">
        <v>499.99900000000002</v>
      </c>
      <c r="E243" s="34">
        <v>249</v>
      </c>
      <c r="F243" s="34"/>
      <c r="G243" s="34"/>
      <c r="H243" s="34">
        <v>125.899</v>
      </c>
      <c r="I243" s="34"/>
      <c r="J243" s="34"/>
      <c r="K243" s="34">
        <v>125.1</v>
      </c>
      <c r="L243" s="34">
        <v>125.1</v>
      </c>
      <c r="M243" s="34">
        <v>125.1</v>
      </c>
      <c r="N243" s="99" t="s">
        <v>879</v>
      </c>
    </row>
    <row r="244" spans="1:14" s="129" customFormat="1" ht="82.5" customHeight="1" x14ac:dyDescent="0.25">
      <c r="A244" s="98">
        <f t="shared" si="65"/>
        <v>209</v>
      </c>
      <c r="B244" s="40" t="s">
        <v>230</v>
      </c>
      <c r="C244" s="41" t="s">
        <v>877</v>
      </c>
      <c r="D244" s="42">
        <v>299.92500000000001</v>
      </c>
      <c r="E244" s="42">
        <v>149</v>
      </c>
      <c r="F244" s="42"/>
      <c r="G244" s="42"/>
      <c r="H244" s="34">
        <v>75</v>
      </c>
      <c r="I244" s="34"/>
      <c r="J244" s="34"/>
      <c r="K244" s="34">
        <v>75.924999999999997</v>
      </c>
      <c r="L244" s="34">
        <v>75.924999999999997</v>
      </c>
      <c r="M244" s="34">
        <v>4.1909999999999998</v>
      </c>
      <c r="N244" s="128" t="s">
        <v>880</v>
      </c>
    </row>
    <row r="245" spans="1:14" s="91" customFormat="1" ht="75" customHeight="1" x14ac:dyDescent="0.25">
      <c r="A245" s="88">
        <f t="shared" si="65"/>
        <v>210</v>
      </c>
      <c r="B245" s="35" t="s">
        <v>231</v>
      </c>
      <c r="C245" s="36"/>
      <c r="D245" s="34">
        <v>100</v>
      </c>
      <c r="E245" s="34">
        <v>50</v>
      </c>
      <c r="F245" s="34"/>
      <c r="G245" s="34"/>
      <c r="H245" s="34">
        <v>24.9</v>
      </c>
      <c r="I245" s="34"/>
      <c r="J245" s="34"/>
      <c r="K245" s="34">
        <v>25.1</v>
      </c>
      <c r="L245" s="34"/>
      <c r="M245" s="34"/>
      <c r="N245" s="99"/>
    </row>
    <row r="246" spans="1:14" s="91" customFormat="1" ht="65.25" customHeight="1" x14ac:dyDescent="0.25">
      <c r="A246" s="88">
        <f t="shared" si="65"/>
        <v>211</v>
      </c>
      <c r="B246" s="35" t="s">
        <v>232</v>
      </c>
      <c r="C246" s="36" t="s">
        <v>873</v>
      </c>
      <c r="D246" s="34">
        <v>499.61399999999998</v>
      </c>
      <c r="E246" s="34">
        <v>249.80699999999999</v>
      </c>
      <c r="F246" s="34"/>
      <c r="G246" s="34"/>
      <c r="H246" s="34">
        <v>124.85299999999999</v>
      </c>
      <c r="I246" s="34"/>
      <c r="J246" s="34"/>
      <c r="K246" s="34">
        <v>124.95399999999999</v>
      </c>
      <c r="L246" s="34">
        <v>124.95399999999999</v>
      </c>
      <c r="M246" s="34">
        <v>17.052630000000001</v>
      </c>
      <c r="N246" s="99" t="s">
        <v>881</v>
      </c>
    </row>
    <row r="247" spans="1:14" s="91" customFormat="1" ht="60.75" x14ac:dyDescent="0.25">
      <c r="A247" s="88">
        <f t="shared" si="65"/>
        <v>212</v>
      </c>
      <c r="B247" s="35" t="s">
        <v>233</v>
      </c>
      <c r="C247" s="36" t="s">
        <v>873</v>
      </c>
      <c r="D247" s="34">
        <v>490.27100000000002</v>
      </c>
      <c r="E247" s="34">
        <v>245.13499999999999</v>
      </c>
      <c r="F247" s="34"/>
      <c r="G247" s="34"/>
      <c r="H247" s="34">
        <v>122.51900000000001</v>
      </c>
      <c r="I247" s="34"/>
      <c r="J247" s="34"/>
      <c r="K247" s="34">
        <v>122.617</v>
      </c>
      <c r="L247" s="34"/>
      <c r="M247" s="34"/>
      <c r="N247" s="99"/>
    </row>
    <row r="248" spans="1:14" s="91" customFormat="1" ht="60.75" x14ac:dyDescent="0.25">
      <c r="A248" s="88">
        <f t="shared" si="65"/>
        <v>213</v>
      </c>
      <c r="B248" s="35" t="s">
        <v>234</v>
      </c>
      <c r="C248" s="36" t="s">
        <v>873</v>
      </c>
      <c r="D248" s="34">
        <v>489.976</v>
      </c>
      <c r="E248" s="34">
        <v>244.988</v>
      </c>
      <c r="F248" s="34"/>
      <c r="G248" s="34"/>
      <c r="H248" s="34">
        <v>121.988</v>
      </c>
      <c r="I248" s="34"/>
      <c r="J248" s="34"/>
      <c r="K248" s="34">
        <v>123</v>
      </c>
      <c r="L248" s="34">
        <v>123</v>
      </c>
      <c r="M248" s="34">
        <v>22.152000000000001</v>
      </c>
      <c r="N248" s="99" t="s">
        <v>880</v>
      </c>
    </row>
    <row r="249" spans="1:14" s="91" customFormat="1" ht="40.5" x14ac:dyDescent="0.25">
      <c r="A249" s="88">
        <f t="shared" si="65"/>
        <v>214</v>
      </c>
      <c r="B249" s="35" t="s">
        <v>235</v>
      </c>
      <c r="C249" s="36" t="s">
        <v>873</v>
      </c>
      <c r="D249" s="34">
        <v>123.874</v>
      </c>
      <c r="E249" s="34">
        <v>61.936999999999998</v>
      </c>
      <c r="F249" s="34"/>
      <c r="G249" s="34"/>
      <c r="H249" s="34">
        <v>30.844999999999999</v>
      </c>
      <c r="I249" s="34"/>
      <c r="J249" s="34"/>
      <c r="K249" s="34">
        <v>31.091999999999999</v>
      </c>
      <c r="L249" s="34">
        <v>22.311999999999998</v>
      </c>
      <c r="M249" s="34"/>
      <c r="N249" s="99" t="s">
        <v>882</v>
      </c>
    </row>
    <row r="250" spans="1:14" s="91" customFormat="1" ht="61.5" customHeight="1" x14ac:dyDescent="0.25">
      <c r="A250" s="88">
        <f t="shared" si="65"/>
        <v>215</v>
      </c>
      <c r="B250" s="35" t="s">
        <v>236</v>
      </c>
      <c r="C250" s="36" t="s">
        <v>873</v>
      </c>
      <c r="D250" s="34">
        <v>499.56700000000001</v>
      </c>
      <c r="E250" s="34">
        <v>249.78299999999999</v>
      </c>
      <c r="F250" s="34"/>
      <c r="G250" s="34"/>
      <c r="H250" s="34">
        <v>124.79600000000001</v>
      </c>
      <c r="I250" s="34"/>
      <c r="J250" s="34"/>
      <c r="K250" s="34">
        <v>124.988</v>
      </c>
      <c r="L250" s="34"/>
      <c r="M250" s="34"/>
      <c r="N250" s="99" t="s">
        <v>883</v>
      </c>
    </row>
    <row r="251" spans="1:14" s="91" customFormat="1" ht="67.5" customHeight="1" x14ac:dyDescent="0.25">
      <c r="A251" s="88">
        <f t="shared" si="65"/>
        <v>216</v>
      </c>
      <c r="B251" s="35" t="s">
        <v>237</v>
      </c>
      <c r="C251" s="36" t="s">
        <v>873</v>
      </c>
      <c r="D251" s="34">
        <v>299.99400000000003</v>
      </c>
      <c r="E251" s="34">
        <v>149.99700000000001</v>
      </c>
      <c r="F251" s="34"/>
      <c r="G251" s="34"/>
      <c r="H251" s="34">
        <v>74.698999999999998</v>
      </c>
      <c r="I251" s="34"/>
      <c r="J251" s="34"/>
      <c r="K251" s="34">
        <v>75.298000000000002</v>
      </c>
      <c r="L251" s="34">
        <v>45.3</v>
      </c>
      <c r="M251" s="34"/>
      <c r="N251" s="99" t="s">
        <v>884</v>
      </c>
    </row>
    <row r="252" spans="1:14" s="91" customFormat="1" ht="81" x14ac:dyDescent="0.25">
      <c r="A252" s="88">
        <f t="shared" si="65"/>
        <v>217</v>
      </c>
      <c r="B252" s="35" t="s">
        <v>238</v>
      </c>
      <c r="C252" s="36">
        <v>44231052</v>
      </c>
      <c r="D252" s="34">
        <v>161.86799999999999</v>
      </c>
      <c r="E252" s="34">
        <v>80</v>
      </c>
      <c r="F252" s="34">
        <v>79.91</v>
      </c>
      <c r="G252" s="34"/>
      <c r="H252" s="34">
        <v>41</v>
      </c>
      <c r="I252" s="34">
        <v>41</v>
      </c>
      <c r="J252" s="34">
        <v>37.200000000000003</v>
      </c>
      <c r="K252" s="34">
        <v>40.867999999999995</v>
      </c>
      <c r="L252" s="34">
        <v>40.867999999999995</v>
      </c>
      <c r="M252" s="34"/>
      <c r="N252" s="99" t="s">
        <v>885</v>
      </c>
    </row>
    <row r="253" spans="1:14" s="91" customFormat="1" ht="101.25" customHeight="1" x14ac:dyDescent="0.25">
      <c r="A253" s="88">
        <f t="shared" si="65"/>
        <v>218</v>
      </c>
      <c r="B253" s="35" t="s">
        <v>239</v>
      </c>
      <c r="C253" s="36">
        <v>44231052</v>
      </c>
      <c r="D253" s="34">
        <v>494.85700000000003</v>
      </c>
      <c r="E253" s="34">
        <v>247.428</v>
      </c>
      <c r="F253" s="34"/>
      <c r="G253" s="34"/>
      <c r="H253" s="34">
        <v>112.47499999999999</v>
      </c>
      <c r="I253" s="34"/>
      <c r="J253" s="34"/>
      <c r="K253" s="34">
        <v>134.95400000000001</v>
      </c>
      <c r="L253" s="34">
        <v>67.5</v>
      </c>
      <c r="M253" s="34"/>
      <c r="N253" s="99"/>
    </row>
    <row r="254" spans="1:14" s="91" customFormat="1" ht="81" x14ac:dyDescent="0.25">
      <c r="A254" s="88">
        <f t="shared" si="65"/>
        <v>219</v>
      </c>
      <c r="B254" s="35" t="s">
        <v>240</v>
      </c>
      <c r="C254" s="36">
        <v>44231052</v>
      </c>
      <c r="D254" s="34">
        <v>135.852</v>
      </c>
      <c r="E254" s="34">
        <v>67</v>
      </c>
      <c r="F254" s="34">
        <v>67</v>
      </c>
      <c r="G254" s="34"/>
      <c r="H254" s="34">
        <v>34.752000000000002</v>
      </c>
      <c r="I254" s="34">
        <v>34.752000000000002</v>
      </c>
      <c r="J254" s="34">
        <v>34.752000000000002</v>
      </c>
      <c r="K254" s="34">
        <v>34.1</v>
      </c>
      <c r="L254" s="34">
        <v>34.1</v>
      </c>
      <c r="M254" s="34">
        <v>34.1</v>
      </c>
      <c r="N254" s="99" t="s">
        <v>886</v>
      </c>
    </row>
    <row r="255" spans="1:14" s="91" customFormat="1" ht="40.5" x14ac:dyDescent="0.25">
      <c r="A255" s="88">
        <f t="shared" ref="A255:A270" si="66">A254+1</f>
        <v>220</v>
      </c>
      <c r="B255" s="35" t="s">
        <v>241</v>
      </c>
      <c r="C255" s="36">
        <v>2229238</v>
      </c>
      <c r="D255" s="34">
        <v>100.06</v>
      </c>
      <c r="E255" s="34">
        <v>49</v>
      </c>
      <c r="F255" s="34">
        <v>49</v>
      </c>
      <c r="G255" s="34">
        <v>49</v>
      </c>
      <c r="H255" s="34">
        <v>25.945</v>
      </c>
      <c r="I255" s="34">
        <v>25.945</v>
      </c>
      <c r="J255" s="34">
        <v>25.945</v>
      </c>
      <c r="K255" s="34">
        <v>25.114999999999998</v>
      </c>
      <c r="L255" s="34">
        <v>25.114999999999998</v>
      </c>
      <c r="M255" s="34">
        <v>25.114999999999998</v>
      </c>
      <c r="N255" s="99" t="s">
        <v>887</v>
      </c>
    </row>
    <row r="256" spans="1:14" s="91" customFormat="1" ht="174.75" customHeight="1" x14ac:dyDescent="0.25">
      <c r="A256" s="88">
        <f t="shared" si="66"/>
        <v>221</v>
      </c>
      <c r="B256" s="35" t="s">
        <v>242</v>
      </c>
      <c r="C256" s="36">
        <v>2229238</v>
      </c>
      <c r="D256" s="34">
        <v>144.99199999999999</v>
      </c>
      <c r="E256" s="34">
        <v>72.495999999999995</v>
      </c>
      <c r="F256" s="34">
        <v>66.844999999999999</v>
      </c>
      <c r="G256" s="34"/>
      <c r="H256" s="34">
        <v>33.347999999999999</v>
      </c>
      <c r="I256" s="34">
        <v>5.8490000000000002</v>
      </c>
      <c r="J256" s="34">
        <v>5.8490000000000002</v>
      </c>
      <c r="K256" s="34">
        <v>39.147999999999996</v>
      </c>
      <c r="L256" s="34">
        <v>39.147999999999996</v>
      </c>
      <c r="M256" s="34">
        <v>39.147999999999996</v>
      </c>
      <c r="N256" s="99" t="s">
        <v>888</v>
      </c>
    </row>
    <row r="257" spans="1:14" s="91" customFormat="1" ht="62.25" customHeight="1" x14ac:dyDescent="0.25">
      <c r="A257" s="88">
        <f t="shared" si="66"/>
        <v>222</v>
      </c>
      <c r="B257" s="35" t="s">
        <v>889</v>
      </c>
      <c r="C257" s="36" t="s">
        <v>890</v>
      </c>
      <c r="D257" s="34">
        <v>299.90100000000001</v>
      </c>
      <c r="E257" s="34">
        <v>119.901</v>
      </c>
      <c r="F257" s="34">
        <v>119.901</v>
      </c>
      <c r="G257" s="34">
        <v>119.901</v>
      </c>
      <c r="H257" s="34">
        <v>87</v>
      </c>
      <c r="I257" s="34">
        <v>87</v>
      </c>
      <c r="J257" s="34">
        <v>87</v>
      </c>
      <c r="K257" s="34">
        <v>93</v>
      </c>
      <c r="L257" s="34">
        <v>93</v>
      </c>
      <c r="M257" s="34">
        <v>93</v>
      </c>
      <c r="N257" s="99" t="s">
        <v>891</v>
      </c>
    </row>
    <row r="258" spans="1:14" s="91" customFormat="1" ht="87.75" customHeight="1" x14ac:dyDescent="0.25">
      <c r="A258" s="88">
        <f t="shared" si="66"/>
        <v>223</v>
      </c>
      <c r="B258" s="35" t="s">
        <v>243</v>
      </c>
      <c r="C258" s="36" t="s">
        <v>892</v>
      </c>
      <c r="D258" s="34">
        <v>352.93</v>
      </c>
      <c r="E258" s="34">
        <v>175</v>
      </c>
      <c r="F258" s="34">
        <v>173.589</v>
      </c>
      <c r="G258" s="34">
        <v>173.589</v>
      </c>
      <c r="H258" s="34">
        <v>89.63</v>
      </c>
      <c r="I258" s="34">
        <v>89.63</v>
      </c>
      <c r="J258" s="34">
        <v>89.63</v>
      </c>
      <c r="K258" s="34">
        <v>88.3</v>
      </c>
      <c r="L258" s="34">
        <v>88.3</v>
      </c>
      <c r="M258" s="34">
        <v>88.3</v>
      </c>
      <c r="N258" s="99" t="s">
        <v>893</v>
      </c>
    </row>
    <row r="259" spans="1:14" s="91" customFormat="1" ht="78.75" customHeight="1" x14ac:dyDescent="0.25">
      <c r="A259" s="88">
        <f t="shared" si="66"/>
        <v>224</v>
      </c>
      <c r="B259" s="35" t="s">
        <v>244</v>
      </c>
      <c r="C259" s="36" t="s">
        <v>894</v>
      </c>
      <c r="D259" s="34">
        <v>499.99700000000001</v>
      </c>
      <c r="E259" s="34">
        <v>249</v>
      </c>
      <c r="F259" s="34">
        <v>249</v>
      </c>
      <c r="G259" s="34">
        <v>249</v>
      </c>
      <c r="H259" s="34">
        <v>124.997</v>
      </c>
      <c r="I259" s="34">
        <v>124.997</v>
      </c>
      <c r="J259" s="34">
        <v>124.997</v>
      </c>
      <c r="K259" s="34">
        <v>126</v>
      </c>
      <c r="L259" s="34">
        <v>126</v>
      </c>
      <c r="M259" s="34">
        <v>126</v>
      </c>
      <c r="N259" s="99" t="s">
        <v>895</v>
      </c>
    </row>
    <row r="260" spans="1:14" s="91" customFormat="1" ht="60.75" x14ac:dyDescent="0.25">
      <c r="A260" s="88">
        <f t="shared" si="66"/>
        <v>225</v>
      </c>
      <c r="B260" s="35" t="s">
        <v>245</v>
      </c>
      <c r="C260" s="36" t="s">
        <v>896</v>
      </c>
      <c r="D260" s="34">
        <v>498.74799999999999</v>
      </c>
      <c r="E260" s="34">
        <v>248</v>
      </c>
      <c r="F260" s="34">
        <v>215.24</v>
      </c>
      <c r="G260" s="34">
        <v>215.24</v>
      </c>
      <c r="H260" s="34">
        <v>125.548</v>
      </c>
      <c r="I260" s="34">
        <v>109.2268</v>
      </c>
      <c r="J260" s="34">
        <v>109.2268</v>
      </c>
      <c r="K260" s="34">
        <v>125.2</v>
      </c>
      <c r="L260" s="34">
        <v>125.2</v>
      </c>
      <c r="M260" s="34">
        <v>122.7</v>
      </c>
      <c r="N260" s="99" t="s">
        <v>884</v>
      </c>
    </row>
    <row r="261" spans="1:14" s="91" customFormat="1" ht="48.75" customHeight="1" x14ac:dyDescent="0.25">
      <c r="A261" s="88">
        <f t="shared" si="66"/>
        <v>226</v>
      </c>
      <c r="B261" s="35" t="s">
        <v>39</v>
      </c>
      <c r="C261" s="36" t="s">
        <v>877</v>
      </c>
      <c r="D261" s="34">
        <v>498.87200000000001</v>
      </c>
      <c r="E261" s="34">
        <v>249.43600000000001</v>
      </c>
      <c r="F261" s="34"/>
      <c r="G261" s="34"/>
      <c r="H261" s="34">
        <v>122.63800000000001</v>
      </c>
      <c r="I261" s="34">
        <v>110.38200000000001</v>
      </c>
      <c r="J261" s="34">
        <v>110.38200000000001</v>
      </c>
      <c r="K261" s="34">
        <v>126.798</v>
      </c>
      <c r="L261" s="34">
        <v>63.244</v>
      </c>
      <c r="M261" s="34">
        <v>63.244</v>
      </c>
      <c r="N261" s="99" t="s">
        <v>897</v>
      </c>
    </row>
    <row r="262" spans="1:14" s="91" customFormat="1" ht="86.25" customHeight="1" x14ac:dyDescent="0.25">
      <c r="A262" s="88">
        <f t="shared" si="66"/>
        <v>227</v>
      </c>
      <c r="B262" s="35" t="s">
        <v>246</v>
      </c>
      <c r="C262" s="36" t="s">
        <v>898</v>
      </c>
      <c r="D262" s="34">
        <v>428.89699999999999</v>
      </c>
      <c r="E262" s="34">
        <v>214.44800000000001</v>
      </c>
      <c r="F262" s="34"/>
      <c r="G262" s="34"/>
      <c r="H262" s="34">
        <v>106.548</v>
      </c>
      <c r="I262" s="34"/>
      <c r="J262" s="34"/>
      <c r="K262" s="34">
        <v>107.901</v>
      </c>
      <c r="L262" s="34"/>
      <c r="M262" s="34"/>
      <c r="N262" s="99"/>
    </row>
    <row r="263" spans="1:14" s="91" customFormat="1" ht="66" customHeight="1" x14ac:dyDescent="0.25">
      <c r="A263" s="88">
        <f t="shared" si="66"/>
        <v>228</v>
      </c>
      <c r="B263" s="35" t="s">
        <v>247</v>
      </c>
      <c r="C263" s="36" t="s">
        <v>877</v>
      </c>
      <c r="D263" s="34">
        <v>499.99</v>
      </c>
      <c r="E263" s="34">
        <v>249.995</v>
      </c>
      <c r="F263" s="34"/>
      <c r="G263" s="34"/>
      <c r="H263" s="34">
        <v>123.995</v>
      </c>
      <c r="I263" s="34">
        <v>123.995</v>
      </c>
      <c r="J263" s="34">
        <v>0</v>
      </c>
      <c r="K263" s="34">
        <v>126</v>
      </c>
      <c r="L263" s="34">
        <v>75.990000000000009</v>
      </c>
      <c r="M263" s="34">
        <v>75.990000000000009</v>
      </c>
      <c r="N263" s="99" t="s">
        <v>1334</v>
      </c>
    </row>
    <row r="264" spans="1:14" s="91" customFormat="1" ht="69.75" customHeight="1" x14ac:dyDescent="0.25">
      <c r="A264" s="88">
        <f t="shared" si="66"/>
        <v>229</v>
      </c>
      <c r="B264" s="35" t="s">
        <v>248</v>
      </c>
      <c r="C264" s="36" t="s">
        <v>877</v>
      </c>
      <c r="D264" s="34">
        <v>294.19</v>
      </c>
      <c r="E264" s="34">
        <v>145</v>
      </c>
      <c r="F264" s="34">
        <v>145</v>
      </c>
      <c r="G264" s="34">
        <v>145</v>
      </c>
      <c r="H264" s="34">
        <v>74.19</v>
      </c>
      <c r="I264" s="34">
        <v>72.58</v>
      </c>
      <c r="J264" s="34">
        <v>72.58</v>
      </c>
      <c r="K264" s="34">
        <v>75</v>
      </c>
      <c r="L264" s="34">
        <v>75</v>
      </c>
      <c r="M264" s="34">
        <v>75</v>
      </c>
      <c r="N264" s="99" t="s">
        <v>899</v>
      </c>
    </row>
    <row r="265" spans="1:14" s="91" customFormat="1" ht="96" customHeight="1" x14ac:dyDescent="0.25">
      <c r="A265" s="88">
        <f>A264+1</f>
        <v>230</v>
      </c>
      <c r="B265" s="35" t="s">
        <v>249</v>
      </c>
      <c r="C265" s="36" t="s">
        <v>900</v>
      </c>
      <c r="D265" s="34">
        <v>290.99099999999999</v>
      </c>
      <c r="E265" s="34">
        <v>145</v>
      </c>
      <c r="F265" s="34"/>
      <c r="G265" s="34"/>
      <c r="H265" s="34">
        <v>72.991</v>
      </c>
      <c r="I265" s="34"/>
      <c r="J265" s="34"/>
      <c r="K265" s="34">
        <v>73</v>
      </c>
      <c r="L265" s="34">
        <v>73</v>
      </c>
      <c r="M265" s="34"/>
      <c r="N265" s="99" t="s">
        <v>901</v>
      </c>
    </row>
    <row r="266" spans="1:14" s="91" customFormat="1" ht="131.25" x14ac:dyDescent="0.25">
      <c r="A266" s="88">
        <f t="shared" si="66"/>
        <v>231</v>
      </c>
      <c r="B266" s="35" t="s">
        <v>250</v>
      </c>
      <c r="C266" s="36" t="s">
        <v>902</v>
      </c>
      <c r="D266" s="34">
        <v>140</v>
      </c>
      <c r="E266" s="34">
        <v>69</v>
      </c>
      <c r="F266" s="34"/>
      <c r="G266" s="34"/>
      <c r="H266" s="34">
        <v>35.5</v>
      </c>
      <c r="I266" s="34"/>
      <c r="J266" s="34"/>
      <c r="K266" s="34">
        <v>35.5</v>
      </c>
      <c r="L266" s="34">
        <v>35.5</v>
      </c>
      <c r="M266" s="34"/>
      <c r="N266" s="99" t="s">
        <v>903</v>
      </c>
    </row>
    <row r="267" spans="1:14" s="91" customFormat="1" ht="112.5" x14ac:dyDescent="0.25">
      <c r="A267" s="88">
        <f t="shared" si="66"/>
        <v>232</v>
      </c>
      <c r="B267" s="35" t="s">
        <v>251</v>
      </c>
      <c r="C267" s="36" t="s">
        <v>904</v>
      </c>
      <c r="D267" s="34">
        <v>151.05000000000001</v>
      </c>
      <c r="E267" s="34">
        <v>75.525000000000006</v>
      </c>
      <c r="F267" s="34">
        <v>63.575000000000003</v>
      </c>
      <c r="G267" s="34">
        <v>63.575000000000003</v>
      </c>
      <c r="H267" s="34">
        <v>36.244999999999997</v>
      </c>
      <c r="I267" s="34">
        <v>36.244999999999997</v>
      </c>
      <c r="J267" s="34">
        <v>36.244999999999997</v>
      </c>
      <c r="K267" s="34">
        <v>39.28</v>
      </c>
      <c r="L267" s="34">
        <v>39.28</v>
      </c>
      <c r="M267" s="34">
        <v>39.28</v>
      </c>
      <c r="N267" s="99" t="s">
        <v>905</v>
      </c>
    </row>
    <row r="268" spans="1:14" s="91" customFormat="1" ht="131.25" x14ac:dyDescent="0.25">
      <c r="A268" s="88">
        <f t="shared" si="66"/>
        <v>233</v>
      </c>
      <c r="B268" s="35" t="s">
        <v>252</v>
      </c>
      <c r="C268" s="36" t="s">
        <v>906</v>
      </c>
      <c r="D268" s="34">
        <v>405</v>
      </c>
      <c r="E268" s="34">
        <v>198.45</v>
      </c>
      <c r="F268" s="113"/>
      <c r="G268" s="113"/>
      <c r="H268" s="34">
        <v>105.259</v>
      </c>
      <c r="I268" s="34"/>
      <c r="J268" s="34"/>
      <c r="K268" s="34">
        <v>101.291</v>
      </c>
      <c r="L268" s="34">
        <v>101.291</v>
      </c>
      <c r="M268" s="34"/>
      <c r="N268" s="99" t="s">
        <v>907</v>
      </c>
    </row>
    <row r="269" spans="1:14" s="91" customFormat="1" ht="131.25" x14ac:dyDescent="0.25">
      <c r="A269" s="88">
        <f t="shared" si="66"/>
        <v>234</v>
      </c>
      <c r="B269" s="35" t="s">
        <v>253</v>
      </c>
      <c r="C269" s="36" t="s">
        <v>908</v>
      </c>
      <c r="D269" s="34">
        <v>131.29400000000001</v>
      </c>
      <c r="E269" s="89">
        <v>65.647000000000006</v>
      </c>
      <c r="F269" s="90">
        <v>65.647000000000006</v>
      </c>
      <c r="G269" s="90">
        <v>65.647000000000006</v>
      </c>
      <c r="H269" s="34">
        <v>32.811</v>
      </c>
      <c r="I269" s="34">
        <v>32.811</v>
      </c>
      <c r="J269" s="34"/>
      <c r="K269" s="34">
        <v>32.835999999999999</v>
      </c>
      <c r="L269" s="34">
        <v>32.835999999999999</v>
      </c>
      <c r="M269" s="34"/>
      <c r="N269" s="99" t="s">
        <v>909</v>
      </c>
    </row>
    <row r="270" spans="1:14" s="91" customFormat="1" ht="93.75" x14ac:dyDescent="0.25">
      <c r="A270" s="88">
        <f t="shared" si="66"/>
        <v>235</v>
      </c>
      <c r="B270" s="35" t="s">
        <v>910</v>
      </c>
      <c r="C270" s="36" t="s">
        <v>911</v>
      </c>
      <c r="D270" s="34">
        <v>486</v>
      </c>
      <c r="E270" s="89">
        <v>240</v>
      </c>
      <c r="F270" s="114"/>
      <c r="G270" s="114"/>
      <c r="H270" s="34">
        <v>124.4</v>
      </c>
      <c r="I270" s="34"/>
      <c r="J270" s="34"/>
      <c r="K270" s="34">
        <v>121.6</v>
      </c>
      <c r="L270" s="34">
        <v>0</v>
      </c>
      <c r="M270" s="34"/>
      <c r="N270" s="99" t="s">
        <v>912</v>
      </c>
    </row>
    <row r="271" spans="1:14" s="91" customFormat="1" ht="60.75" x14ac:dyDescent="0.25">
      <c r="A271" s="88">
        <f t="shared" ref="A271:A273" si="67">A270+1</f>
        <v>236</v>
      </c>
      <c r="B271" s="35" t="s">
        <v>913</v>
      </c>
      <c r="C271" s="36" t="s">
        <v>873</v>
      </c>
      <c r="D271" s="34">
        <v>389.89800000000002</v>
      </c>
      <c r="E271" s="89">
        <v>188</v>
      </c>
      <c r="F271" s="114"/>
      <c r="G271" s="114"/>
      <c r="H271" s="34">
        <v>104.267</v>
      </c>
      <c r="I271" s="34"/>
      <c r="J271" s="34"/>
      <c r="K271" s="34">
        <v>97.631</v>
      </c>
      <c r="L271" s="34">
        <v>22</v>
      </c>
      <c r="M271" s="34"/>
      <c r="N271" s="99" t="s">
        <v>914</v>
      </c>
    </row>
    <row r="272" spans="1:14" s="91" customFormat="1" ht="44.25" customHeight="1" x14ac:dyDescent="0.25">
      <c r="A272" s="88">
        <f t="shared" si="67"/>
        <v>237</v>
      </c>
      <c r="B272" s="35" t="s">
        <v>915</v>
      </c>
      <c r="C272" s="36"/>
      <c r="D272" s="34">
        <v>499.86099999999999</v>
      </c>
      <c r="E272" s="89">
        <v>248</v>
      </c>
      <c r="F272" s="114"/>
      <c r="G272" s="114"/>
      <c r="H272" s="34">
        <v>126.761</v>
      </c>
      <c r="I272" s="34">
        <v>100.07040000000001</v>
      </c>
      <c r="J272" s="34">
        <v>100.01158</v>
      </c>
      <c r="K272" s="34">
        <v>125.1</v>
      </c>
      <c r="L272" s="34">
        <v>99</v>
      </c>
      <c r="M272" s="34">
        <v>99</v>
      </c>
      <c r="N272" s="99" t="s">
        <v>916</v>
      </c>
    </row>
    <row r="273" spans="1:14" s="91" customFormat="1" ht="93.75" x14ac:dyDescent="0.25">
      <c r="A273" s="88">
        <f t="shared" si="67"/>
        <v>238</v>
      </c>
      <c r="B273" s="35" t="s">
        <v>917</v>
      </c>
      <c r="C273" s="36" t="s">
        <v>911</v>
      </c>
      <c r="D273" s="34">
        <v>293.67200000000003</v>
      </c>
      <c r="E273" s="89">
        <v>146.83600000000001</v>
      </c>
      <c r="F273" s="114"/>
      <c r="G273" s="114"/>
      <c r="H273" s="34">
        <v>73.14</v>
      </c>
      <c r="I273" s="34"/>
      <c r="J273" s="34"/>
      <c r="K273" s="34">
        <v>73.695999999999998</v>
      </c>
      <c r="L273" s="34">
        <v>9.9224999999999994</v>
      </c>
      <c r="M273" s="34">
        <v>9.9224999999999994</v>
      </c>
      <c r="N273" s="99"/>
    </row>
    <row r="274" spans="1:14" s="78" customFormat="1" x14ac:dyDescent="0.3">
      <c r="A274" s="75"/>
      <c r="B274" s="71" t="s">
        <v>254</v>
      </c>
      <c r="C274" s="62"/>
      <c r="D274" s="77">
        <f>SUM(D275:D280)</f>
        <v>2073.1040000000003</v>
      </c>
      <c r="E274" s="77">
        <f t="shared" ref="E274" si="68">SUM(E275:E280)</f>
        <v>1030.44</v>
      </c>
      <c r="F274" s="77">
        <f t="shared" ref="F274:M274" si="69">SUM(F275:F280)</f>
        <v>460.07</v>
      </c>
      <c r="G274" s="77">
        <f t="shared" si="69"/>
        <v>141.85679999999999</v>
      </c>
      <c r="H274" s="77">
        <f t="shared" si="69"/>
        <v>521.31200000000001</v>
      </c>
      <c r="I274" s="77">
        <f t="shared" si="69"/>
        <v>266.34100000000001</v>
      </c>
      <c r="J274" s="77">
        <f t="shared" si="69"/>
        <v>265.71100000000001</v>
      </c>
      <c r="K274" s="77">
        <f t="shared" si="69"/>
        <v>521.35199999999998</v>
      </c>
      <c r="L274" s="77">
        <f t="shared" si="69"/>
        <v>362.85300000000001</v>
      </c>
      <c r="M274" s="77">
        <f t="shared" si="69"/>
        <v>290.90300000000002</v>
      </c>
      <c r="N274" s="77"/>
    </row>
    <row r="275" spans="1:14" s="91" customFormat="1" ht="55.5" customHeight="1" x14ac:dyDescent="0.25">
      <c r="A275" s="88">
        <f>A273+1</f>
        <v>239</v>
      </c>
      <c r="B275" s="35" t="s">
        <v>255</v>
      </c>
      <c r="C275" s="36" t="s">
        <v>918</v>
      </c>
      <c r="D275" s="34">
        <v>299.22500000000002</v>
      </c>
      <c r="E275" s="34">
        <v>147</v>
      </c>
      <c r="F275" s="34">
        <v>107.3</v>
      </c>
      <c r="G275" s="34"/>
      <c r="H275" s="34">
        <v>77.224999999999994</v>
      </c>
      <c r="I275" s="34">
        <v>77.224999999999994</v>
      </c>
      <c r="J275" s="34">
        <v>76.594999999999999</v>
      </c>
      <c r="K275" s="34">
        <v>75</v>
      </c>
      <c r="L275" s="34">
        <v>75</v>
      </c>
      <c r="M275" s="34">
        <v>75</v>
      </c>
      <c r="N275" s="99" t="s">
        <v>919</v>
      </c>
    </row>
    <row r="276" spans="1:14" s="91" customFormat="1" ht="69" customHeight="1" x14ac:dyDescent="0.25">
      <c r="A276" s="88">
        <f t="shared" ref="A276:A280" si="70">A275+1</f>
        <v>240</v>
      </c>
      <c r="B276" s="35" t="s">
        <v>40</v>
      </c>
      <c r="C276" s="36" t="s">
        <v>918</v>
      </c>
      <c r="D276" s="34">
        <v>298.94400000000002</v>
      </c>
      <c r="E276" s="34">
        <v>149.47200000000001</v>
      </c>
      <c r="F276" s="34"/>
      <c r="G276" s="34"/>
      <c r="H276" s="34">
        <v>72.45</v>
      </c>
      <c r="I276" s="34"/>
      <c r="J276" s="34"/>
      <c r="K276" s="34">
        <v>77.021999999999991</v>
      </c>
      <c r="L276" s="34"/>
      <c r="M276" s="34"/>
      <c r="N276" s="99" t="s">
        <v>920</v>
      </c>
    </row>
    <row r="277" spans="1:14" s="91" customFormat="1" ht="116.25" customHeight="1" x14ac:dyDescent="0.25">
      <c r="A277" s="88">
        <f t="shared" si="70"/>
        <v>241</v>
      </c>
      <c r="B277" s="35" t="s">
        <v>256</v>
      </c>
      <c r="C277" s="36" t="s">
        <v>921</v>
      </c>
      <c r="D277" s="34">
        <v>299.94099999999997</v>
      </c>
      <c r="E277" s="34">
        <v>149.97</v>
      </c>
      <c r="F277" s="34">
        <v>149.97</v>
      </c>
      <c r="G277" s="34">
        <v>141.85679999999999</v>
      </c>
      <c r="H277" s="34">
        <v>63.125999999999998</v>
      </c>
      <c r="I277" s="34">
        <v>63.126000000000005</v>
      </c>
      <c r="J277" s="34">
        <v>63.126000000000005</v>
      </c>
      <c r="K277" s="34">
        <v>86.844999999999999</v>
      </c>
      <c r="L277" s="34">
        <v>86.844999999999999</v>
      </c>
      <c r="M277" s="34">
        <v>86.844999999999999</v>
      </c>
      <c r="N277" s="99" t="s">
        <v>922</v>
      </c>
    </row>
    <row r="278" spans="1:14" s="91" customFormat="1" ht="106.5" customHeight="1" x14ac:dyDescent="0.25">
      <c r="A278" s="88">
        <f t="shared" si="70"/>
        <v>242</v>
      </c>
      <c r="B278" s="35" t="s">
        <v>257</v>
      </c>
      <c r="C278" s="36" t="s">
        <v>921</v>
      </c>
      <c r="D278" s="34">
        <v>299.99599999999998</v>
      </c>
      <c r="E278" s="34">
        <v>147.49799999999999</v>
      </c>
      <c r="F278" s="34"/>
      <c r="G278" s="34"/>
      <c r="H278" s="34">
        <v>76.498000000000005</v>
      </c>
      <c r="I278" s="34"/>
      <c r="J278" s="34"/>
      <c r="K278" s="34">
        <v>76</v>
      </c>
      <c r="L278" s="34">
        <v>76</v>
      </c>
      <c r="M278" s="34">
        <v>4.05</v>
      </c>
      <c r="N278" s="99" t="s">
        <v>922</v>
      </c>
    </row>
    <row r="279" spans="1:14" s="91" customFormat="1" ht="133.5" customHeight="1" x14ac:dyDescent="0.25">
      <c r="A279" s="88">
        <f t="shared" si="70"/>
        <v>243</v>
      </c>
      <c r="B279" s="35" t="s">
        <v>258</v>
      </c>
      <c r="C279" s="36" t="s">
        <v>921</v>
      </c>
      <c r="D279" s="34">
        <v>499.99799999999999</v>
      </c>
      <c r="E279" s="34">
        <v>249</v>
      </c>
      <c r="F279" s="34">
        <v>202.8</v>
      </c>
      <c r="G279" s="34"/>
      <c r="H279" s="34">
        <v>125.99</v>
      </c>
      <c r="I279" s="34">
        <v>125.99</v>
      </c>
      <c r="J279" s="34">
        <v>125.99</v>
      </c>
      <c r="K279" s="34">
        <v>125.008</v>
      </c>
      <c r="L279" s="34">
        <v>125.008</v>
      </c>
      <c r="M279" s="34">
        <v>125.008</v>
      </c>
      <c r="N279" s="99" t="s">
        <v>641</v>
      </c>
    </row>
    <row r="280" spans="1:14" s="91" customFormat="1" ht="96.75" customHeight="1" x14ac:dyDescent="0.25">
      <c r="A280" s="88">
        <f t="shared" si="70"/>
        <v>244</v>
      </c>
      <c r="B280" s="35" t="s">
        <v>923</v>
      </c>
      <c r="C280" s="36" t="s">
        <v>924</v>
      </c>
      <c r="D280" s="34">
        <v>375</v>
      </c>
      <c r="E280" s="34">
        <v>187.5</v>
      </c>
      <c r="F280" s="34"/>
      <c r="G280" s="34"/>
      <c r="H280" s="34">
        <v>106.023</v>
      </c>
      <c r="I280" s="34"/>
      <c r="J280" s="34"/>
      <c r="K280" s="34">
        <v>81.477000000000004</v>
      </c>
      <c r="L280" s="34"/>
      <c r="M280" s="34"/>
      <c r="N280" s="99"/>
    </row>
    <row r="281" spans="1:14" s="78" customFormat="1" x14ac:dyDescent="0.3">
      <c r="A281" s="75"/>
      <c r="B281" s="71" t="s">
        <v>259</v>
      </c>
      <c r="C281" s="62"/>
      <c r="D281" s="77">
        <f>SUM(D282:D290)</f>
        <v>3480.7840000000001</v>
      </c>
      <c r="E281" s="77">
        <f t="shared" ref="E281:M281" si="71">SUM(E282:E290)</f>
        <v>1725.787</v>
      </c>
      <c r="F281" s="77">
        <f t="shared" si="71"/>
        <v>254.21100000000001</v>
      </c>
      <c r="G281" s="77">
        <f t="shared" si="71"/>
        <v>0</v>
      </c>
      <c r="H281" s="77">
        <f t="shared" si="71"/>
        <v>875.62199999999996</v>
      </c>
      <c r="I281" s="77">
        <f t="shared" si="71"/>
        <v>278.80399999999997</v>
      </c>
      <c r="J281" s="77">
        <f t="shared" si="71"/>
        <v>123.18600000000001</v>
      </c>
      <c r="K281" s="77">
        <f t="shared" si="71"/>
        <v>879.375</v>
      </c>
      <c r="L281" s="77">
        <f t="shared" si="71"/>
        <v>264.84699999999998</v>
      </c>
      <c r="M281" s="77">
        <f t="shared" si="71"/>
        <v>125</v>
      </c>
      <c r="N281" s="77"/>
    </row>
    <row r="282" spans="1:14" s="91" customFormat="1" ht="60.75" x14ac:dyDescent="0.25">
      <c r="A282" s="88">
        <f>A280+1</f>
        <v>245</v>
      </c>
      <c r="B282" s="35" t="s">
        <v>260</v>
      </c>
      <c r="C282" s="36" t="s">
        <v>925</v>
      </c>
      <c r="D282" s="34">
        <v>499.96600000000001</v>
      </c>
      <c r="E282" s="34">
        <v>249.983</v>
      </c>
      <c r="F282" s="34"/>
      <c r="G282" s="34"/>
      <c r="H282" s="34">
        <v>124.47799999999999</v>
      </c>
      <c r="I282" s="34"/>
      <c r="J282" s="34"/>
      <c r="K282" s="34">
        <v>125.505</v>
      </c>
      <c r="L282" s="34"/>
      <c r="M282" s="34"/>
      <c r="N282" s="119"/>
    </row>
    <row r="283" spans="1:14" s="91" customFormat="1" ht="40.5" x14ac:dyDescent="0.25">
      <c r="A283" s="88">
        <f>A282+1</f>
        <v>246</v>
      </c>
      <c r="B283" s="35" t="s">
        <v>261</v>
      </c>
      <c r="C283" s="36" t="s">
        <v>925</v>
      </c>
      <c r="D283" s="34">
        <v>499.91500000000002</v>
      </c>
      <c r="E283" s="34">
        <v>249.95699999999999</v>
      </c>
      <c r="F283" s="34"/>
      <c r="G283" s="34"/>
      <c r="H283" s="34">
        <v>124.553</v>
      </c>
      <c r="I283" s="34"/>
      <c r="J283" s="34"/>
      <c r="K283" s="34">
        <v>125.405</v>
      </c>
      <c r="L283" s="34"/>
      <c r="M283" s="34"/>
      <c r="N283" s="125"/>
    </row>
    <row r="284" spans="1:14" s="91" customFormat="1" ht="60.75" x14ac:dyDescent="0.25">
      <c r="A284" s="88">
        <f t="shared" ref="A284:A289" si="72">A283+1</f>
        <v>247</v>
      </c>
      <c r="B284" s="35" t="s">
        <v>262</v>
      </c>
      <c r="C284" s="36" t="s">
        <v>925</v>
      </c>
      <c r="D284" s="34">
        <v>499.399</v>
      </c>
      <c r="E284" s="34">
        <v>245</v>
      </c>
      <c r="F284" s="34">
        <v>204.81100000000001</v>
      </c>
      <c r="G284" s="34"/>
      <c r="H284" s="34">
        <v>129.399</v>
      </c>
      <c r="I284" s="34">
        <v>123.18600000000001</v>
      </c>
      <c r="J284" s="34">
        <v>123.18600000000001</v>
      </c>
      <c r="K284" s="34">
        <v>125</v>
      </c>
      <c r="L284" s="34">
        <v>125</v>
      </c>
      <c r="M284" s="34">
        <v>125</v>
      </c>
      <c r="N284" s="125" t="s">
        <v>926</v>
      </c>
    </row>
    <row r="285" spans="1:14" s="91" customFormat="1" ht="40.5" x14ac:dyDescent="0.25">
      <c r="A285" s="88">
        <f t="shared" si="72"/>
        <v>248</v>
      </c>
      <c r="B285" s="35" t="s">
        <v>263</v>
      </c>
      <c r="C285" s="36" t="s">
        <v>925</v>
      </c>
      <c r="D285" s="34">
        <v>499.99799999999999</v>
      </c>
      <c r="E285" s="34">
        <v>249.999</v>
      </c>
      <c r="F285" s="34"/>
      <c r="G285" s="34"/>
      <c r="H285" s="34">
        <v>124.494</v>
      </c>
      <c r="I285" s="34"/>
      <c r="J285" s="34"/>
      <c r="K285" s="34">
        <v>125.505</v>
      </c>
      <c r="L285" s="34"/>
      <c r="M285" s="34"/>
      <c r="N285" s="125"/>
    </row>
    <row r="286" spans="1:14" s="91" customFormat="1" ht="60.75" x14ac:dyDescent="0.25">
      <c r="A286" s="88">
        <f t="shared" si="72"/>
        <v>249</v>
      </c>
      <c r="B286" s="35" t="s">
        <v>264</v>
      </c>
      <c r="C286" s="36" t="s">
        <v>925</v>
      </c>
      <c r="D286" s="34">
        <v>299</v>
      </c>
      <c r="E286" s="34">
        <v>145</v>
      </c>
      <c r="F286" s="34"/>
      <c r="G286" s="34"/>
      <c r="H286" s="34">
        <v>79</v>
      </c>
      <c r="I286" s="34">
        <v>79</v>
      </c>
      <c r="J286" s="34"/>
      <c r="K286" s="34">
        <v>75</v>
      </c>
      <c r="L286" s="34">
        <v>61.847000000000001</v>
      </c>
      <c r="M286" s="34"/>
      <c r="N286" s="125" t="s">
        <v>927</v>
      </c>
    </row>
    <row r="287" spans="1:14" s="91" customFormat="1" ht="48.75" customHeight="1" x14ac:dyDescent="0.25">
      <c r="A287" s="88">
        <f t="shared" si="72"/>
        <v>250</v>
      </c>
      <c r="B287" s="35" t="s">
        <v>265</v>
      </c>
      <c r="C287" s="36" t="s">
        <v>925</v>
      </c>
      <c r="D287" s="34">
        <v>299.61799999999999</v>
      </c>
      <c r="E287" s="34">
        <v>145</v>
      </c>
      <c r="F287" s="34"/>
      <c r="G287" s="34"/>
      <c r="H287" s="34">
        <v>76.617999999999995</v>
      </c>
      <c r="I287" s="34">
        <v>76.617999999999995</v>
      </c>
      <c r="J287" s="34"/>
      <c r="K287" s="34">
        <v>78</v>
      </c>
      <c r="L287" s="34">
        <v>78</v>
      </c>
      <c r="M287" s="34"/>
      <c r="N287" s="125" t="s">
        <v>928</v>
      </c>
    </row>
    <row r="288" spans="1:14" s="91" customFormat="1" ht="60.75" x14ac:dyDescent="0.25">
      <c r="A288" s="88">
        <f t="shared" si="72"/>
        <v>251</v>
      </c>
      <c r="B288" s="35" t="s">
        <v>266</v>
      </c>
      <c r="C288" s="36" t="s">
        <v>925</v>
      </c>
      <c r="D288" s="34">
        <v>101.87</v>
      </c>
      <c r="E288" s="34">
        <v>50.935000000000002</v>
      </c>
      <c r="F288" s="34">
        <v>49.4</v>
      </c>
      <c r="G288" s="34"/>
      <c r="H288" s="34">
        <v>24.161000000000001</v>
      </c>
      <c r="I288" s="34"/>
      <c r="J288" s="34"/>
      <c r="K288" s="34">
        <v>26.774000000000001</v>
      </c>
      <c r="L288" s="34"/>
      <c r="M288" s="34"/>
      <c r="N288" s="125" t="s">
        <v>929</v>
      </c>
    </row>
    <row r="289" spans="1:14" s="91" customFormat="1" ht="60.75" x14ac:dyDescent="0.25">
      <c r="A289" s="88">
        <f t="shared" si="72"/>
        <v>252</v>
      </c>
      <c r="B289" s="35" t="s">
        <v>267</v>
      </c>
      <c r="C289" s="36" t="s">
        <v>925</v>
      </c>
      <c r="D289" s="34">
        <v>499.82600000000002</v>
      </c>
      <c r="E289" s="34">
        <v>249.91300000000001</v>
      </c>
      <c r="F289" s="34"/>
      <c r="G289" s="34"/>
      <c r="H289" s="34">
        <v>124.727</v>
      </c>
      <c r="I289" s="34"/>
      <c r="J289" s="34"/>
      <c r="K289" s="34">
        <v>125.18599999999999</v>
      </c>
      <c r="L289" s="34"/>
      <c r="M289" s="34"/>
      <c r="N289" s="130"/>
    </row>
    <row r="290" spans="1:14" s="91" customFormat="1" ht="40.5" x14ac:dyDescent="0.25">
      <c r="A290" s="88">
        <f>A289+1</f>
        <v>253</v>
      </c>
      <c r="B290" s="35" t="s">
        <v>930</v>
      </c>
      <c r="C290" s="36" t="s">
        <v>925</v>
      </c>
      <c r="D290" s="34">
        <v>281.19200000000001</v>
      </c>
      <c r="E290" s="34">
        <v>140</v>
      </c>
      <c r="F290" s="34"/>
      <c r="G290" s="34"/>
      <c r="H290" s="34">
        <v>68.191999999999993</v>
      </c>
      <c r="I290" s="34"/>
      <c r="J290" s="34"/>
      <c r="K290" s="34">
        <v>73</v>
      </c>
      <c r="L290" s="34"/>
      <c r="M290" s="34"/>
      <c r="N290" s="99" t="s">
        <v>931</v>
      </c>
    </row>
    <row r="291" spans="1:14" s="78" customFormat="1" x14ac:dyDescent="0.3">
      <c r="A291" s="75"/>
      <c r="B291" s="71" t="s">
        <v>268</v>
      </c>
      <c r="C291" s="62"/>
      <c r="D291" s="77">
        <f>SUM(D292:D301)</f>
        <v>2692.761</v>
      </c>
      <c r="E291" s="77">
        <f>SUM(E292:E301)</f>
        <v>1346.3720000000001</v>
      </c>
      <c r="F291" s="77">
        <f>F292+F293+F295+F296+F297+F298+F299+F300+F301+42.347+14.977</f>
        <v>307.04399999999998</v>
      </c>
      <c r="G291" s="77">
        <f t="shared" ref="G291:M291" si="73">SUM(G292:G301)</f>
        <v>307.04399999999998</v>
      </c>
      <c r="H291" s="77">
        <f t="shared" si="73"/>
        <v>767.71100000000001</v>
      </c>
      <c r="I291" s="77">
        <f t="shared" si="73"/>
        <v>421.38661999999999</v>
      </c>
      <c r="J291" s="77">
        <f t="shared" si="73"/>
        <v>421.38661999999999</v>
      </c>
      <c r="K291" s="77">
        <f t="shared" si="73"/>
        <v>578.678</v>
      </c>
      <c r="L291" s="77">
        <f t="shared" si="73"/>
        <v>448.298</v>
      </c>
      <c r="M291" s="77">
        <f t="shared" si="73"/>
        <v>448.298</v>
      </c>
      <c r="N291" s="77"/>
    </row>
    <row r="292" spans="1:14" s="91" customFormat="1" ht="101.25" x14ac:dyDescent="0.25">
      <c r="A292" s="88">
        <f>A290+1</f>
        <v>254</v>
      </c>
      <c r="B292" s="35" t="s">
        <v>269</v>
      </c>
      <c r="C292" s="36" t="s">
        <v>932</v>
      </c>
      <c r="D292" s="34">
        <v>151.97399999999999</v>
      </c>
      <c r="E292" s="34">
        <v>75.98</v>
      </c>
      <c r="F292" s="34"/>
      <c r="G292" s="34"/>
      <c r="H292" s="34">
        <v>44.838999999999999</v>
      </c>
      <c r="I292" s="34">
        <v>44.825000000000003</v>
      </c>
      <c r="J292" s="34">
        <v>44.825000000000003</v>
      </c>
      <c r="K292" s="34">
        <v>31.155000000000001</v>
      </c>
      <c r="L292" s="34">
        <v>31.155000000000001</v>
      </c>
      <c r="M292" s="34">
        <v>31.155000000000001</v>
      </c>
      <c r="N292" s="99" t="s">
        <v>933</v>
      </c>
    </row>
    <row r="293" spans="1:14" s="91" customFormat="1" ht="75.75" customHeight="1" x14ac:dyDescent="0.25">
      <c r="A293" s="88">
        <f t="shared" ref="A293:A300" si="74">A292+1</f>
        <v>255</v>
      </c>
      <c r="B293" s="35" t="s">
        <v>270</v>
      </c>
      <c r="C293" s="36" t="s">
        <v>934</v>
      </c>
      <c r="D293" s="34">
        <v>299.149</v>
      </c>
      <c r="E293" s="34">
        <v>149.57400000000001</v>
      </c>
      <c r="F293" s="34"/>
      <c r="G293" s="34"/>
      <c r="H293" s="34">
        <v>86.575000000000003</v>
      </c>
      <c r="I293" s="34">
        <v>84.097999999999999</v>
      </c>
      <c r="J293" s="34">
        <v>84.097999999999999</v>
      </c>
      <c r="K293" s="34">
        <v>63</v>
      </c>
      <c r="L293" s="34">
        <v>63</v>
      </c>
      <c r="M293" s="34">
        <v>63</v>
      </c>
      <c r="N293" s="99" t="s">
        <v>935</v>
      </c>
    </row>
    <row r="294" spans="1:14" s="91" customFormat="1" ht="60.75" x14ac:dyDescent="0.25">
      <c r="A294" s="88">
        <f t="shared" si="74"/>
        <v>256</v>
      </c>
      <c r="B294" s="35" t="s">
        <v>936</v>
      </c>
      <c r="C294" s="36" t="s">
        <v>937</v>
      </c>
      <c r="D294" s="34">
        <v>299.95400000000001</v>
      </c>
      <c r="E294" s="34">
        <v>149.977</v>
      </c>
      <c r="F294" s="34">
        <v>57.323999999999998</v>
      </c>
      <c r="G294" s="34">
        <v>57.323999999999998</v>
      </c>
      <c r="H294" s="34">
        <v>89.486000000000004</v>
      </c>
      <c r="I294" s="34">
        <v>73.05162</v>
      </c>
      <c r="J294" s="34">
        <v>73.05162</v>
      </c>
      <c r="K294" s="34">
        <v>60.491</v>
      </c>
      <c r="L294" s="34">
        <v>60.491</v>
      </c>
      <c r="M294" s="34">
        <v>60.491</v>
      </c>
      <c r="N294" s="99" t="s">
        <v>938</v>
      </c>
    </row>
    <row r="295" spans="1:14" s="91" customFormat="1" ht="60.75" x14ac:dyDescent="0.25">
      <c r="A295" s="88">
        <f t="shared" si="74"/>
        <v>257</v>
      </c>
      <c r="B295" s="35" t="s">
        <v>271</v>
      </c>
      <c r="C295" s="36" t="s">
        <v>937</v>
      </c>
      <c r="D295" s="34">
        <v>485.5</v>
      </c>
      <c r="E295" s="34">
        <v>242.75</v>
      </c>
      <c r="F295" s="34"/>
      <c r="G295" s="34"/>
      <c r="H295" s="34">
        <v>145.25</v>
      </c>
      <c r="I295" s="34">
        <v>4.8600000000000003</v>
      </c>
      <c r="J295" s="34">
        <v>4.8600000000000003</v>
      </c>
      <c r="K295" s="34">
        <v>97.5</v>
      </c>
      <c r="L295" s="34">
        <v>94</v>
      </c>
      <c r="M295" s="34">
        <v>94</v>
      </c>
      <c r="N295" s="99" t="s">
        <v>939</v>
      </c>
    </row>
    <row r="296" spans="1:14" s="91" customFormat="1" ht="79.5" customHeight="1" x14ac:dyDescent="0.25">
      <c r="A296" s="88">
        <f t="shared" si="74"/>
        <v>258</v>
      </c>
      <c r="B296" s="35" t="s">
        <v>272</v>
      </c>
      <c r="C296" s="36" t="s">
        <v>940</v>
      </c>
      <c r="D296" s="34">
        <v>101.373</v>
      </c>
      <c r="E296" s="34">
        <v>50.686</v>
      </c>
      <c r="F296" s="34"/>
      <c r="G296" s="34"/>
      <c r="H296" s="34">
        <v>29.387</v>
      </c>
      <c r="I296" s="34"/>
      <c r="J296" s="34"/>
      <c r="K296" s="34">
        <v>21.3</v>
      </c>
      <c r="L296" s="34">
        <v>18.792000000000002</v>
      </c>
      <c r="M296" s="34">
        <v>18.792000000000002</v>
      </c>
      <c r="N296" s="99" t="s">
        <v>941</v>
      </c>
    </row>
    <row r="297" spans="1:14" s="91" customFormat="1" ht="106.5" customHeight="1" x14ac:dyDescent="0.25">
      <c r="A297" s="88">
        <f t="shared" si="74"/>
        <v>259</v>
      </c>
      <c r="B297" s="35" t="s">
        <v>273</v>
      </c>
      <c r="C297" s="36" t="s">
        <v>932</v>
      </c>
      <c r="D297" s="34">
        <v>399.44</v>
      </c>
      <c r="E297" s="34">
        <v>199.72</v>
      </c>
      <c r="F297" s="34">
        <v>199.72</v>
      </c>
      <c r="G297" s="34">
        <v>199.72</v>
      </c>
      <c r="H297" s="34">
        <v>99.46</v>
      </c>
      <c r="I297" s="34">
        <v>99.46</v>
      </c>
      <c r="J297" s="34">
        <v>99.46</v>
      </c>
      <c r="K297" s="34">
        <v>100.26</v>
      </c>
      <c r="L297" s="34">
        <v>100.26</v>
      </c>
      <c r="M297" s="34">
        <v>100.26</v>
      </c>
      <c r="N297" s="99" t="s">
        <v>1335</v>
      </c>
    </row>
    <row r="298" spans="1:14" s="91" customFormat="1" ht="60.75" x14ac:dyDescent="0.25">
      <c r="A298" s="88">
        <f t="shared" si="74"/>
        <v>260</v>
      </c>
      <c r="B298" s="35" t="s">
        <v>274</v>
      </c>
      <c r="C298" s="36" t="s">
        <v>932</v>
      </c>
      <c r="D298" s="34">
        <v>100</v>
      </c>
      <c r="E298" s="34">
        <v>50</v>
      </c>
      <c r="F298" s="34">
        <v>50</v>
      </c>
      <c r="G298" s="34">
        <v>50</v>
      </c>
      <c r="H298" s="34">
        <v>29.7</v>
      </c>
      <c r="I298" s="34">
        <v>29.7</v>
      </c>
      <c r="J298" s="34">
        <v>29.7</v>
      </c>
      <c r="K298" s="34">
        <v>20.3</v>
      </c>
      <c r="L298" s="34">
        <v>20.3</v>
      </c>
      <c r="M298" s="34">
        <v>20.3</v>
      </c>
      <c r="N298" s="99" t="s">
        <v>942</v>
      </c>
    </row>
    <row r="299" spans="1:14" s="91" customFormat="1" ht="101.25" x14ac:dyDescent="0.25">
      <c r="A299" s="88">
        <f t="shared" si="74"/>
        <v>261</v>
      </c>
      <c r="B299" s="35" t="s">
        <v>275</v>
      </c>
      <c r="C299" s="36" t="s">
        <v>932</v>
      </c>
      <c r="D299" s="34">
        <v>299.88900000000001</v>
      </c>
      <c r="E299" s="34">
        <v>149.94399999999999</v>
      </c>
      <c r="F299" s="34"/>
      <c r="G299" s="34">
        <v>0</v>
      </c>
      <c r="H299" s="34">
        <v>89.644999999999996</v>
      </c>
      <c r="I299" s="34">
        <v>85.391999999999996</v>
      </c>
      <c r="J299" s="34">
        <v>85.391999999999996</v>
      </c>
      <c r="K299" s="34">
        <v>60.3</v>
      </c>
      <c r="L299" s="34">
        <v>60.3</v>
      </c>
      <c r="M299" s="34">
        <v>60.3</v>
      </c>
      <c r="N299" s="99" t="s">
        <v>933</v>
      </c>
    </row>
    <row r="300" spans="1:14" s="91" customFormat="1" ht="81" x14ac:dyDescent="0.25">
      <c r="A300" s="88">
        <f t="shared" si="74"/>
        <v>262</v>
      </c>
      <c r="B300" s="35" t="s">
        <v>276</v>
      </c>
      <c r="C300" s="36" t="s">
        <v>943</v>
      </c>
      <c r="D300" s="34">
        <v>255.57</v>
      </c>
      <c r="E300" s="34">
        <v>127.785</v>
      </c>
      <c r="F300" s="113"/>
      <c r="G300" s="34"/>
      <c r="H300" s="34">
        <v>62.784999999999997</v>
      </c>
      <c r="I300" s="34"/>
      <c r="J300" s="34"/>
      <c r="K300" s="34">
        <v>65</v>
      </c>
      <c r="L300" s="34"/>
      <c r="M300" s="34"/>
      <c r="N300" s="99"/>
    </row>
    <row r="301" spans="1:14" s="91" customFormat="1" ht="104.25" customHeight="1" x14ac:dyDescent="0.25">
      <c r="A301" s="88">
        <f>A300+1</f>
        <v>263</v>
      </c>
      <c r="B301" s="35" t="s">
        <v>944</v>
      </c>
      <c r="C301" s="33" t="s">
        <v>945</v>
      </c>
      <c r="D301" s="34">
        <v>299.91199999999998</v>
      </c>
      <c r="E301" s="89">
        <v>149.95599999999999</v>
      </c>
      <c r="F301" s="90"/>
      <c r="H301" s="34">
        <v>90.584000000000003</v>
      </c>
      <c r="I301" s="34"/>
      <c r="J301" s="34"/>
      <c r="K301" s="34">
        <v>59.372</v>
      </c>
      <c r="L301" s="34"/>
      <c r="M301" s="34"/>
      <c r="N301" s="131" t="s">
        <v>933</v>
      </c>
    </row>
    <row r="302" spans="1:14" s="69" customFormat="1" ht="22.5" x14ac:dyDescent="0.3">
      <c r="A302" s="66"/>
      <c r="B302" s="68" t="s">
        <v>277</v>
      </c>
      <c r="C302" s="67"/>
      <c r="D302" s="101">
        <f>D303+D316+D323+D326+D349+D353+D356</f>
        <v>17229.553</v>
      </c>
      <c r="E302" s="101">
        <f t="shared" ref="E302:G302" si="75">E303+E316+E323+E326+E349+E353+E356</f>
        <v>8574.232</v>
      </c>
      <c r="F302" s="101">
        <f t="shared" si="75"/>
        <v>1374.9750000000001</v>
      </c>
      <c r="G302" s="101">
        <f t="shared" si="75"/>
        <v>96.533999999999992</v>
      </c>
      <c r="H302" s="101">
        <f t="shared" ref="H302:M302" si="76">H303+H316+H323+H326+H349+H353+H356</f>
        <v>3930.1840000000002</v>
      </c>
      <c r="I302" s="101">
        <f t="shared" si="76"/>
        <v>1004.99551</v>
      </c>
      <c r="J302" s="101">
        <f t="shared" si="76"/>
        <v>879.85250999999994</v>
      </c>
      <c r="K302" s="101">
        <f t="shared" si="76"/>
        <v>4725.1370000000015</v>
      </c>
      <c r="L302" s="101">
        <f t="shared" si="76"/>
        <v>1415.788</v>
      </c>
      <c r="M302" s="101">
        <f t="shared" si="76"/>
        <v>1063.279</v>
      </c>
      <c r="N302" s="101"/>
    </row>
    <row r="303" spans="1:14" s="78" customFormat="1" x14ac:dyDescent="0.3">
      <c r="A303" s="75"/>
      <c r="B303" s="71" t="s">
        <v>278</v>
      </c>
      <c r="C303" s="62"/>
      <c r="D303" s="77">
        <f>SUM(D304:D315)</f>
        <v>3212.7289999999998</v>
      </c>
      <c r="E303" s="77">
        <f t="shared" ref="E303" si="77">SUM(E304:E315)</f>
        <v>1583.14</v>
      </c>
      <c r="F303" s="77">
        <f>SUM(F304:F315)</f>
        <v>398.51900000000001</v>
      </c>
      <c r="G303" s="77">
        <f>SUM(G304:G315)</f>
        <v>96.533999999999992</v>
      </c>
      <c r="H303" s="77">
        <f t="shared" ref="H303:M303" si="78">SUM(H304:H315)</f>
        <v>802.072</v>
      </c>
      <c r="I303" s="77">
        <f t="shared" si="78"/>
        <v>374.79099999999994</v>
      </c>
      <c r="J303" s="77">
        <f t="shared" si="78"/>
        <v>286.791</v>
      </c>
      <c r="K303" s="77">
        <f t="shared" si="78"/>
        <v>827.51700000000005</v>
      </c>
      <c r="L303" s="77">
        <f t="shared" si="78"/>
        <v>382.00900000000001</v>
      </c>
      <c r="M303" s="77">
        <f t="shared" si="78"/>
        <v>291.53300000000002</v>
      </c>
      <c r="N303" s="77"/>
    </row>
    <row r="304" spans="1:14" s="91" customFormat="1" ht="93.75" x14ac:dyDescent="0.25">
      <c r="A304" s="88">
        <f>A301+1</f>
        <v>264</v>
      </c>
      <c r="B304" s="35" t="s">
        <v>279</v>
      </c>
      <c r="C304" s="36" t="s">
        <v>946</v>
      </c>
      <c r="D304" s="34">
        <v>299.572</v>
      </c>
      <c r="E304" s="34">
        <v>149</v>
      </c>
      <c r="F304" s="34"/>
      <c r="G304" s="34"/>
      <c r="H304" s="34">
        <v>70</v>
      </c>
      <c r="I304" s="34"/>
      <c r="J304" s="34"/>
      <c r="K304" s="34">
        <v>80.572000000000003</v>
      </c>
      <c r="L304" s="34">
        <v>4.08</v>
      </c>
      <c r="M304" s="34"/>
      <c r="N304" s="99" t="s">
        <v>947</v>
      </c>
    </row>
    <row r="305" spans="1:14" s="91" customFormat="1" ht="81" x14ac:dyDescent="0.25">
      <c r="A305" s="88">
        <f>A304+1</f>
        <v>265</v>
      </c>
      <c r="B305" s="35" t="s">
        <v>280</v>
      </c>
      <c r="C305" s="36" t="s">
        <v>948</v>
      </c>
      <c r="D305" s="34">
        <v>192.39599999999999</v>
      </c>
      <c r="E305" s="34">
        <v>96</v>
      </c>
      <c r="F305" s="34">
        <v>96</v>
      </c>
      <c r="G305" s="34"/>
      <c r="H305" s="34">
        <v>48</v>
      </c>
      <c r="I305" s="34">
        <v>48</v>
      </c>
      <c r="J305" s="34"/>
      <c r="K305" s="34">
        <v>48.396000000000001</v>
      </c>
      <c r="L305" s="34">
        <v>48.396000000000001</v>
      </c>
      <c r="M305" s="34"/>
      <c r="N305" s="99" t="s">
        <v>949</v>
      </c>
    </row>
    <row r="306" spans="1:14" s="91" customFormat="1" ht="75" x14ac:dyDescent="0.25">
      <c r="A306" s="88">
        <f t="shared" ref="A306:A312" si="79">A305+1</f>
        <v>266</v>
      </c>
      <c r="B306" s="35" t="s">
        <v>281</v>
      </c>
      <c r="C306" s="36" t="s">
        <v>948</v>
      </c>
      <c r="D306" s="34">
        <v>421.464</v>
      </c>
      <c r="E306" s="34">
        <v>210.732</v>
      </c>
      <c r="F306" s="34"/>
      <c r="G306" s="34"/>
      <c r="H306" s="34">
        <v>84.292000000000002</v>
      </c>
      <c r="I306" s="34">
        <v>84.292000000000002</v>
      </c>
      <c r="J306" s="34">
        <v>84.292000000000002</v>
      </c>
      <c r="K306" s="34">
        <v>126.44</v>
      </c>
      <c r="L306" s="34">
        <v>126.44</v>
      </c>
      <c r="M306" s="34">
        <v>126.44</v>
      </c>
      <c r="N306" s="99" t="s">
        <v>950</v>
      </c>
    </row>
    <row r="307" spans="1:14" s="91" customFormat="1" ht="75" x14ac:dyDescent="0.25">
      <c r="A307" s="88">
        <f t="shared" si="79"/>
        <v>267</v>
      </c>
      <c r="B307" s="35" t="s">
        <v>282</v>
      </c>
      <c r="C307" s="36" t="s">
        <v>948</v>
      </c>
      <c r="D307" s="34">
        <v>110</v>
      </c>
      <c r="E307" s="34">
        <v>50</v>
      </c>
      <c r="F307" s="34">
        <v>40.07</v>
      </c>
      <c r="G307" s="34">
        <v>40.07</v>
      </c>
      <c r="H307" s="34">
        <v>30</v>
      </c>
      <c r="I307" s="34">
        <v>24.045000000000002</v>
      </c>
      <c r="J307" s="34">
        <v>24.045000000000002</v>
      </c>
      <c r="K307" s="34">
        <v>30</v>
      </c>
      <c r="L307" s="34">
        <v>24.045000000000002</v>
      </c>
      <c r="M307" s="34">
        <v>24.045000000000002</v>
      </c>
      <c r="N307" s="99" t="s">
        <v>951</v>
      </c>
    </row>
    <row r="308" spans="1:14" s="91" customFormat="1" ht="75" x14ac:dyDescent="0.25">
      <c r="A308" s="88">
        <f t="shared" si="79"/>
        <v>268</v>
      </c>
      <c r="B308" s="35" t="s">
        <v>283</v>
      </c>
      <c r="C308" s="36" t="s">
        <v>948</v>
      </c>
      <c r="D308" s="34">
        <v>150</v>
      </c>
      <c r="E308" s="34">
        <v>72</v>
      </c>
      <c r="F308" s="34">
        <v>71.984999999999999</v>
      </c>
      <c r="G308" s="34"/>
      <c r="H308" s="34">
        <v>40</v>
      </c>
      <c r="I308" s="34">
        <v>40</v>
      </c>
      <c r="J308" s="34"/>
      <c r="K308" s="34">
        <v>38</v>
      </c>
      <c r="L308" s="34">
        <v>38</v>
      </c>
      <c r="M308" s="34"/>
      <c r="N308" s="99" t="s">
        <v>952</v>
      </c>
    </row>
    <row r="309" spans="1:14" s="91" customFormat="1" ht="248.25" customHeight="1" x14ac:dyDescent="0.25">
      <c r="A309" s="88">
        <f t="shared" si="79"/>
        <v>269</v>
      </c>
      <c r="B309" s="35" t="s">
        <v>284</v>
      </c>
      <c r="C309" s="36" t="s">
        <v>953</v>
      </c>
      <c r="D309" s="34">
        <v>281.80799999999999</v>
      </c>
      <c r="E309" s="34">
        <v>140</v>
      </c>
      <c r="F309" s="39">
        <v>136.5</v>
      </c>
      <c r="G309" s="34">
        <v>2.5</v>
      </c>
      <c r="H309" s="34">
        <v>71</v>
      </c>
      <c r="I309" s="34">
        <v>71</v>
      </c>
      <c r="J309" s="34">
        <v>71</v>
      </c>
      <c r="K309" s="34">
        <v>70.807999999999993</v>
      </c>
      <c r="L309" s="34">
        <v>70.807999999999993</v>
      </c>
      <c r="M309" s="34">
        <v>70.807999999999993</v>
      </c>
      <c r="N309" s="99" t="s">
        <v>954</v>
      </c>
    </row>
    <row r="310" spans="1:14" s="91" customFormat="1" ht="75" x14ac:dyDescent="0.25">
      <c r="A310" s="88">
        <f t="shared" si="79"/>
        <v>270</v>
      </c>
      <c r="B310" s="35" t="s">
        <v>285</v>
      </c>
      <c r="C310" s="36" t="s">
        <v>948</v>
      </c>
      <c r="D310" s="34">
        <v>109.8</v>
      </c>
      <c r="E310" s="34">
        <v>54.9</v>
      </c>
      <c r="F310" s="34">
        <v>53.963999999999999</v>
      </c>
      <c r="G310" s="34">
        <v>53.963999999999999</v>
      </c>
      <c r="H310" s="34">
        <v>29.9</v>
      </c>
      <c r="I310" s="34">
        <v>29.9</v>
      </c>
      <c r="J310" s="34">
        <v>29.9</v>
      </c>
      <c r="K310" s="34">
        <v>25</v>
      </c>
      <c r="L310" s="34">
        <v>25</v>
      </c>
      <c r="M310" s="34">
        <v>25</v>
      </c>
      <c r="N310" s="99" t="s">
        <v>952</v>
      </c>
    </row>
    <row r="311" spans="1:14" s="91" customFormat="1" ht="164.25" customHeight="1" x14ac:dyDescent="0.25">
      <c r="A311" s="88">
        <f t="shared" si="79"/>
        <v>271</v>
      </c>
      <c r="B311" s="35" t="s">
        <v>286</v>
      </c>
      <c r="C311" s="36" t="s">
        <v>948</v>
      </c>
      <c r="D311" s="34">
        <v>299.99900000000002</v>
      </c>
      <c r="E311" s="34">
        <v>147</v>
      </c>
      <c r="F311" s="34"/>
      <c r="G311" s="34"/>
      <c r="H311" s="34">
        <v>77.554000000000002</v>
      </c>
      <c r="I311" s="34">
        <v>77.554000000000002</v>
      </c>
      <c r="J311" s="34">
        <v>77.554000000000002</v>
      </c>
      <c r="K311" s="34">
        <v>75.444999999999993</v>
      </c>
      <c r="L311" s="34">
        <v>42</v>
      </c>
      <c r="M311" s="34">
        <v>42</v>
      </c>
      <c r="N311" s="99" t="s">
        <v>954</v>
      </c>
    </row>
    <row r="312" spans="1:14" s="91" customFormat="1" ht="162" x14ac:dyDescent="0.25">
      <c r="A312" s="88">
        <f t="shared" si="79"/>
        <v>272</v>
      </c>
      <c r="B312" s="35" t="s">
        <v>287</v>
      </c>
      <c r="C312" s="36" t="s">
        <v>955</v>
      </c>
      <c r="D312" s="34">
        <v>499.755</v>
      </c>
      <c r="E312" s="34">
        <v>240</v>
      </c>
      <c r="F312" s="34"/>
      <c r="G312" s="34"/>
      <c r="H312" s="34">
        <v>129.755</v>
      </c>
      <c r="I312" s="34"/>
      <c r="J312" s="34"/>
      <c r="K312" s="34">
        <v>130</v>
      </c>
      <c r="L312" s="34"/>
      <c r="M312" s="34"/>
      <c r="N312" s="99" t="s">
        <v>956</v>
      </c>
    </row>
    <row r="313" spans="1:14" s="91" customFormat="1" ht="123" customHeight="1" x14ac:dyDescent="0.25">
      <c r="A313" s="88">
        <f>A312+1</f>
        <v>273</v>
      </c>
      <c r="B313" s="35" t="s">
        <v>957</v>
      </c>
      <c r="C313" s="36" t="s">
        <v>953</v>
      </c>
      <c r="D313" s="34">
        <v>462.01600000000002</v>
      </c>
      <c r="E313" s="34">
        <v>231.00800000000001</v>
      </c>
      <c r="F313" s="34"/>
      <c r="G313" s="34"/>
      <c r="H313" s="34">
        <v>133.374</v>
      </c>
      <c r="I313" s="34"/>
      <c r="J313" s="34"/>
      <c r="K313" s="34">
        <v>97.634</v>
      </c>
      <c r="L313" s="34">
        <v>3.24</v>
      </c>
      <c r="M313" s="34">
        <v>3.24</v>
      </c>
      <c r="N313" s="99" t="s">
        <v>958</v>
      </c>
    </row>
    <row r="314" spans="1:14" s="91" customFormat="1" ht="66.75" customHeight="1" x14ac:dyDescent="0.25">
      <c r="A314" s="88">
        <f t="shared" ref="A314:A315" si="80">A313+1</f>
        <v>274</v>
      </c>
      <c r="B314" s="35" t="s">
        <v>959</v>
      </c>
      <c r="C314" s="36" t="s">
        <v>953</v>
      </c>
      <c r="D314" s="34">
        <v>209</v>
      </c>
      <c r="E314" s="34">
        <v>104.5</v>
      </c>
      <c r="F314" s="34"/>
      <c r="G314" s="34"/>
      <c r="H314" s="34">
        <v>59.5</v>
      </c>
      <c r="I314" s="34"/>
      <c r="J314" s="34"/>
      <c r="K314" s="34">
        <v>45</v>
      </c>
      <c r="L314" s="34"/>
      <c r="M314" s="34"/>
      <c r="N314" s="99" t="s">
        <v>950</v>
      </c>
    </row>
    <row r="315" spans="1:14" s="91" customFormat="1" ht="66.75" customHeight="1" x14ac:dyDescent="0.25">
      <c r="A315" s="88">
        <f t="shared" si="80"/>
        <v>275</v>
      </c>
      <c r="B315" s="35" t="s">
        <v>960</v>
      </c>
      <c r="C315" s="36" t="s">
        <v>953</v>
      </c>
      <c r="D315" s="34">
        <v>176.91900000000001</v>
      </c>
      <c r="E315" s="34">
        <v>88</v>
      </c>
      <c r="F315" s="34"/>
      <c r="G315" s="34"/>
      <c r="H315" s="34">
        <v>28.696999999999999</v>
      </c>
      <c r="I315" s="34"/>
      <c r="J315" s="34"/>
      <c r="K315" s="34">
        <v>60.222000000000001</v>
      </c>
      <c r="L315" s="34"/>
      <c r="M315" s="34"/>
      <c r="N315" s="99" t="s">
        <v>961</v>
      </c>
    </row>
    <row r="316" spans="1:14" s="78" customFormat="1" x14ac:dyDescent="0.3">
      <c r="A316" s="75"/>
      <c r="B316" s="71" t="s">
        <v>288</v>
      </c>
      <c r="C316" s="62"/>
      <c r="D316" s="77">
        <f t="shared" ref="D316:M316" si="81">SUM(D317:D322)</f>
        <v>2226.6</v>
      </c>
      <c r="E316" s="77">
        <f t="shared" si="81"/>
        <v>1112.2660000000001</v>
      </c>
      <c r="F316" s="77">
        <f t="shared" si="81"/>
        <v>49</v>
      </c>
      <c r="G316" s="77">
        <f t="shared" si="81"/>
        <v>0</v>
      </c>
      <c r="H316" s="77">
        <f t="shared" si="81"/>
        <v>617.85699999999997</v>
      </c>
      <c r="I316" s="77">
        <f t="shared" si="81"/>
        <v>13.41751</v>
      </c>
      <c r="J316" s="77">
        <f t="shared" si="81"/>
        <v>13.41751</v>
      </c>
      <c r="K316" s="77">
        <f t="shared" si="81"/>
        <v>496.47699999999998</v>
      </c>
      <c r="L316" s="77">
        <f t="shared" si="81"/>
        <v>85.611999999999995</v>
      </c>
      <c r="M316" s="77">
        <f t="shared" si="81"/>
        <v>85.611999999999995</v>
      </c>
      <c r="N316" s="77"/>
    </row>
    <row r="317" spans="1:14" s="91" customFormat="1" ht="56.25" x14ac:dyDescent="0.25">
      <c r="A317" s="88">
        <f>A315+1</f>
        <v>276</v>
      </c>
      <c r="B317" s="35" t="s">
        <v>289</v>
      </c>
      <c r="C317" s="36" t="s">
        <v>962</v>
      </c>
      <c r="D317" s="34">
        <v>459.85700000000003</v>
      </c>
      <c r="E317" s="34">
        <v>229.9</v>
      </c>
      <c r="F317" s="34"/>
      <c r="G317" s="34"/>
      <c r="H317" s="34">
        <v>109.95699999999999</v>
      </c>
      <c r="I317" s="34">
        <v>4.5175099999999997</v>
      </c>
      <c r="J317" s="34">
        <v>4.5175099999999997</v>
      </c>
      <c r="K317" s="34">
        <v>120</v>
      </c>
      <c r="L317" s="34"/>
      <c r="M317" s="34"/>
      <c r="N317" s="99" t="s">
        <v>828</v>
      </c>
    </row>
    <row r="318" spans="1:14" s="91" customFormat="1" ht="81" x14ac:dyDescent="0.25">
      <c r="A318" s="88">
        <f t="shared" ref="A318:A321" si="82">A317+1</f>
        <v>277</v>
      </c>
      <c r="B318" s="35" t="s">
        <v>290</v>
      </c>
      <c r="C318" s="36" t="s">
        <v>962</v>
      </c>
      <c r="D318" s="34">
        <v>100</v>
      </c>
      <c r="E318" s="34">
        <v>49</v>
      </c>
      <c r="F318" s="34">
        <v>49</v>
      </c>
      <c r="G318" s="34"/>
      <c r="H318" s="34">
        <v>25</v>
      </c>
      <c r="I318" s="34"/>
      <c r="J318" s="34"/>
      <c r="K318" s="34">
        <v>26</v>
      </c>
      <c r="L318" s="34">
        <v>26</v>
      </c>
      <c r="M318" s="34">
        <v>26</v>
      </c>
      <c r="N318" s="99" t="s">
        <v>963</v>
      </c>
    </row>
    <row r="319" spans="1:14" s="91" customFormat="1" ht="56.25" x14ac:dyDescent="0.25">
      <c r="A319" s="88">
        <f t="shared" si="82"/>
        <v>278</v>
      </c>
      <c r="B319" s="35" t="s">
        <v>291</v>
      </c>
      <c r="C319" s="36" t="s">
        <v>962</v>
      </c>
      <c r="D319" s="34">
        <v>378.01</v>
      </c>
      <c r="E319" s="34">
        <v>189</v>
      </c>
      <c r="F319" s="34"/>
      <c r="G319" s="34"/>
      <c r="H319" s="34">
        <v>92.516999999999996</v>
      </c>
      <c r="I319" s="34">
        <v>8.9</v>
      </c>
      <c r="J319" s="34">
        <v>8.9</v>
      </c>
      <c r="K319" s="34">
        <v>96.492999999999995</v>
      </c>
      <c r="L319" s="34"/>
      <c r="M319" s="34"/>
      <c r="N319" s="99"/>
    </row>
    <row r="320" spans="1:14" s="91" customFormat="1" ht="121.5" x14ac:dyDescent="0.25">
      <c r="A320" s="88">
        <f t="shared" si="82"/>
        <v>279</v>
      </c>
      <c r="B320" s="35" t="s">
        <v>292</v>
      </c>
      <c r="C320" s="36" t="s">
        <v>964</v>
      </c>
      <c r="D320" s="34">
        <v>490.05099999999999</v>
      </c>
      <c r="E320" s="34">
        <v>245.02500000000001</v>
      </c>
      <c r="F320" s="34"/>
      <c r="G320" s="34"/>
      <c r="H320" s="34">
        <v>145.02600000000001</v>
      </c>
      <c r="I320" s="34"/>
      <c r="J320" s="34"/>
      <c r="K320" s="34">
        <v>100</v>
      </c>
      <c r="L320" s="34">
        <v>33.252000000000002</v>
      </c>
      <c r="M320" s="34">
        <v>33.252000000000002</v>
      </c>
      <c r="N320" s="99" t="s">
        <v>965</v>
      </c>
    </row>
    <row r="321" spans="1:14" s="91" customFormat="1" ht="75" x14ac:dyDescent="0.25">
      <c r="A321" s="88">
        <f t="shared" si="82"/>
        <v>280</v>
      </c>
      <c r="B321" s="35" t="s">
        <v>293</v>
      </c>
      <c r="C321" s="36" t="s">
        <v>964</v>
      </c>
      <c r="D321" s="34">
        <v>500</v>
      </c>
      <c r="E321" s="34">
        <v>250</v>
      </c>
      <c r="F321" s="34"/>
      <c r="G321" s="34"/>
      <c r="H321" s="34">
        <v>150</v>
      </c>
      <c r="I321" s="34"/>
      <c r="J321" s="34"/>
      <c r="K321" s="34">
        <v>100</v>
      </c>
      <c r="L321" s="34">
        <v>26.36</v>
      </c>
      <c r="M321" s="34">
        <v>26.36</v>
      </c>
      <c r="N321" s="99" t="s">
        <v>966</v>
      </c>
    </row>
    <row r="322" spans="1:14" s="91" customFormat="1" ht="89.25" customHeight="1" x14ac:dyDescent="0.25">
      <c r="A322" s="88">
        <f>A321+1</f>
        <v>281</v>
      </c>
      <c r="B322" s="35" t="s">
        <v>967</v>
      </c>
      <c r="C322" s="36" t="s">
        <v>968</v>
      </c>
      <c r="D322" s="34">
        <v>298.68200000000002</v>
      </c>
      <c r="E322" s="34">
        <v>149.34100000000001</v>
      </c>
      <c r="F322" s="34"/>
      <c r="H322" s="34">
        <v>95.356999999999999</v>
      </c>
      <c r="I322" s="34"/>
      <c r="J322" s="34"/>
      <c r="K322" s="34">
        <v>53.984000000000002</v>
      </c>
      <c r="L322" s="34"/>
      <c r="M322" s="34"/>
      <c r="N322" s="99"/>
    </row>
    <row r="323" spans="1:14" s="78" customFormat="1" x14ac:dyDescent="0.3">
      <c r="A323" s="75"/>
      <c r="B323" s="71" t="s">
        <v>294</v>
      </c>
      <c r="C323" s="62"/>
      <c r="D323" s="77">
        <f>SUM(D324:D325)</f>
        <v>642.58600000000001</v>
      </c>
      <c r="E323" s="77">
        <f t="shared" ref="E323:M323" si="83">SUM(E324:E325)</f>
        <v>321.29300000000001</v>
      </c>
      <c r="F323" s="77">
        <f t="shared" si="83"/>
        <v>74.977000000000004</v>
      </c>
      <c r="G323" s="77">
        <f t="shared" si="83"/>
        <v>0</v>
      </c>
      <c r="H323" s="77">
        <f t="shared" si="83"/>
        <v>175.05500000000001</v>
      </c>
      <c r="I323" s="77">
        <f t="shared" si="83"/>
        <v>74.960999999999999</v>
      </c>
      <c r="J323" s="77">
        <f t="shared" si="83"/>
        <v>74.960999999999999</v>
      </c>
      <c r="K323" s="77">
        <f t="shared" si="83"/>
        <v>146.238</v>
      </c>
      <c r="L323" s="77">
        <f t="shared" si="83"/>
        <v>38.238</v>
      </c>
      <c r="M323" s="77">
        <f t="shared" si="83"/>
        <v>38.238</v>
      </c>
      <c r="N323" s="77"/>
    </row>
    <row r="324" spans="1:14" s="91" customFormat="1" ht="88.5" customHeight="1" x14ac:dyDescent="0.25">
      <c r="A324" s="88">
        <f>A322+1</f>
        <v>282</v>
      </c>
      <c r="B324" s="35" t="s">
        <v>295</v>
      </c>
      <c r="C324" s="36" t="s">
        <v>969</v>
      </c>
      <c r="D324" s="34">
        <v>149.95400000000001</v>
      </c>
      <c r="E324" s="34">
        <v>74.977000000000004</v>
      </c>
      <c r="F324" s="34">
        <v>74.977000000000004</v>
      </c>
      <c r="G324" s="34"/>
      <c r="H324" s="34">
        <v>36.738999999999997</v>
      </c>
      <c r="I324" s="34">
        <v>74.960999999999999</v>
      </c>
      <c r="J324" s="34">
        <v>74.960999999999999</v>
      </c>
      <c r="K324" s="34">
        <v>38.238</v>
      </c>
      <c r="L324" s="34">
        <v>38.238</v>
      </c>
      <c r="M324" s="34">
        <v>38.238</v>
      </c>
      <c r="N324" s="99" t="s">
        <v>970</v>
      </c>
    </row>
    <row r="325" spans="1:14" s="91" customFormat="1" ht="56.25" x14ac:dyDescent="0.25">
      <c r="A325" s="88">
        <f>A324+1</f>
        <v>283</v>
      </c>
      <c r="B325" s="35" t="s">
        <v>971</v>
      </c>
      <c r="C325" s="36" t="s">
        <v>969</v>
      </c>
      <c r="D325" s="34">
        <v>492.63200000000001</v>
      </c>
      <c r="E325" s="34">
        <v>246.316</v>
      </c>
      <c r="F325" s="34"/>
      <c r="G325" s="34"/>
      <c r="H325" s="34">
        <v>138.316</v>
      </c>
      <c r="I325" s="34"/>
      <c r="J325" s="34"/>
      <c r="K325" s="34">
        <v>108</v>
      </c>
      <c r="L325" s="34"/>
      <c r="M325" s="34"/>
      <c r="N325" s="99"/>
    </row>
    <row r="326" spans="1:14" s="78" customFormat="1" x14ac:dyDescent="0.3">
      <c r="A326" s="75"/>
      <c r="B326" s="71" t="s">
        <v>578</v>
      </c>
      <c r="C326" s="62"/>
      <c r="D326" s="77">
        <f>SUM(D327:D348)</f>
        <v>8553.3059999999987</v>
      </c>
      <c r="E326" s="77">
        <f t="shared" ref="E326:M326" si="84">SUM(E327:E348)</f>
        <v>4264.6790000000001</v>
      </c>
      <c r="F326" s="77">
        <f t="shared" si="84"/>
        <v>657.87900000000002</v>
      </c>
      <c r="G326" s="77">
        <f t="shared" si="84"/>
        <v>0</v>
      </c>
      <c r="H326" s="77">
        <f t="shared" si="84"/>
        <v>1696.3240000000001</v>
      </c>
      <c r="I326" s="77">
        <f t="shared" si="84"/>
        <v>365.37399999999997</v>
      </c>
      <c r="J326" s="77">
        <f t="shared" si="84"/>
        <v>358.23099999999999</v>
      </c>
      <c r="K326" s="77">
        <f t="shared" si="84"/>
        <v>2592.3030000000003</v>
      </c>
      <c r="L326" s="77">
        <f t="shared" si="84"/>
        <v>739.4190000000001</v>
      </c>
      <c r="M326" s="77">
        <f t="shared" si="84"/>
        <v>477.38599999999991</v>
      </c>
      <c r="N326" s="77"/>
    </row>
    <row r="327" spans="1:14" s="91" customFormat="1" ht="40.5" x14ac:dyDescent="0.25">
      <c r="A327" s="88">
        <f>A325+1</f>
        <v>284</v>
      </c>
      <c r="B327" s="35" t="s">
        <v>296</v>
      </c>
      <c r="C327" s="36" t="s">
        <v>972</v>
      </c>
      <c r="D327" s="34">
        <v>204.78700000000001</v>
      </c>
      <c r="E327" s="34">
        <v>102.2</v>
      </c>
      <c r="F327" s="34">
        <v>102.18600000000001</v>
      </c>
      <c r="G327" s="34"/>
      <c r="H327" s="34">
        <v>43.197000000000003</v>
      </c>
      <c r="I327" s="34">
        <v>43.183</v>
      </c>
      <c r="J327" s="34">
        <v>43.183</v>
      </c>
      <c r="K327" s="34">
        <v>59.39</v>
      </c>
      <c r="L327" s="34">
        <v>59.39</v>
      </c>
      <c r="M327" s="34">
        <v>53.39</v>
      </c>
      <c r="N327" s="99" t="s">
        <v>973</v>
      </c>
    </row>
    <row r="328" spans="1:14" s="91" customFormat="1" ht="60.75" x14ac:dyDescent="0.25">
      <c r="A328" s="88">
        <f t="shared" ref="A328:A343" si="85">A327+1</f>
        <v>285</v>
      </c>
      <c r="B328" s="35" t="s">
        <v>297</v>
      </c>
      <c r="C328" s="36" t="s">
        <v>972</v>
      </c>
      <c r="D328" s="34">
        <v>232.244</v>
      </c>
      <c r="E328" s="34">
        <v>115.89</v>
      </c>
      <c r="F328" s="34"/>
      <c r="G328" s="34"/>
      <c r="H328" s="34">
        <v>51.325000000000003</v>
      </c>
      <c r="I328" s="34"/>
      <c r="J328" s="34"/>
      <c r="K328" s="34">
        <v>65.028999999999996</v>
      </c>
      <c r="L328" s="34"/>
      <c r="M328" s="34"/>
      <c r="N328" s="99" t="s">
        <v>973</v>
      </c>
    </row>
    <row r="329" spans="1:14" s="91" customFormat="1" ht="45.75" customHeight="1" x14ac:dyDescent="0.25">
      <c r="A329" s="88">
        <f t="shared" si="85"/>
        <v>286</v>
      </c>
      <c r="B329" s="35" t="s">
        <v>298</v>
      </c>
      <c r="C329" s="36" t="s">
        <v>972</v>
      </c>
      <c r="D329" s="34">
        <v>258.39800000000002</v>
      </c>
      <c r="E329" s="34">
        <v>129.1</v>
      </c>
      <c r="F329" s="34"/>
      <c r="G329" s="34"/>
      <c r="H329" s="34">
        <v>42.298000000000002</v>
      </c>
      <c r="I329" s="34">
        <v>42.298000000000002</v>
      </c>
      <c r="J329" s="34">
        <v>42.298000000000002</v>
      </c>
      <c r="K329" s="34">
        <v>87</v>
      </c>
      <c r="L329" s="34">
        <v>50</v>
      </c>
      <c r="M329" s="34">
        <v>50</v>
      </c>
      <c r="N329" s="99" t="s">
        <v>973</v>
      </c>
    </row>
    <row r="330" spans="1:14" s="91" customFormat="1" ht="60.75" x14ac:dyDescent="0.25">
      <c r="A330" s="88">
        <f t="shared" si="85"/>
        <v>287</v>
      </c>
      <c r="B330" s="35" t="s">
        <v>299</v>
      </c>
      <c r="C330" s="36" t="s">
        <v>972</v>
      </c>
      <c r="D330" s="34">
        <v>499.42099999999999</v>
      </c>
      <c r="E330" s="34">
        <v>249.7</v>
      </c>
      <c r="F330" s="34"/>
      <c r="G330" s="34"/>
      <c r="H330" s="34">
        <v>84.721000000000004</v>
      </c>
      <c r="I330" s="34"/>
      <c r="J330" s="34"/>
      <c r="K330" s="34">
        <v>165</v>
      </c>
      <c r="L330" s="34"/>
      <c r="M330" s="34"/>
      <c r="N330" s="99"/>
    </row>
    <row r="331" spans="1:14" s="91" customFormat="1" ht="68.25" customHeight="1" x14ac:dyDescent="0.25">
      <c r="A331" s="88">
        <f t="shared" si="85"/>
        <v>288</v>
      </c>
      <c r="B331" s="35" t="s">
        <v>300</v>
      </c>
      <c r="C331" s="36" t="s">
        <v>974</v>
      </c>
      <c r="D331" s="34">
        <v>443.75400000000002</v>
      </c>
      <c r="E331" s="34">
        <v>221.8</v>
      </c>
      <c r="F331" s="34"/>
      <c r="G331" s="34"/>
      <c r="H331" s="34">
        <v>93.153999999999996</v>
      </c>
      <c r="I331" s="34"/>
      <c r="J331" s="34"/>
      <c r="K331" s="34">
        <v>128.80000000000001</v>
      </c>
      <c r="L331" s="34"/>
      <c r="M331" s="34"/>
      <c r="N331" s="99" t="s">
        <v>975</v>
      </c>
    </row>
    <row r="332" spans="1:14" s="91" customFormat="1" ht="40.5" x14ac:dyDescent="0.25">
      <c r="A332" s="88">
        <f t="shared" si="85"/>
        <v>289</v>
      </c>
      <c r="B332" s="35" t="s">
        <v>301</v>
      </c>
      <c r="C332" s="36" t="s">
        <v>972</v>
      </c>
      <c r="D332" s="34">
        <v>498.10399999999998</v>
      </c>
      <c r="E332" s="34">
        <v>248.56</v>
      </c>
      <c r="F332" s="34"/>
      <c r="G332" s="34"/>
      <c r="H332" s="34">
        <v>95.144000000000005</v>
      </c>
      <c r="I332" s="34"/>
      <c r="J332" s="34"/>
      <c r="K332" s="34">
        <v>154.4</v>
      </c>
      <c r="L332" s="34">
        <v>5.0999999999999996</v>
      </c>
      <c r="M332" s="34">
        <v>5.0999999999999996</v>
      </c>
      <c r="N332" s="99" t="s">
        <v>975</v>
      </c>
    </row>
    <row r="333" spans="1:14" s="91" customFormat="1" ht="40.5" x14ac:dyDescent="0.25">
      <c r="A333" s="88">
        <f t="shared" si="85"/>
        <v>290</v>
      </c>
      <c r="B333" s="35" t="s">
        <v>302</v>
      </c>
      <c r="C333" s="36" t="s">
        <v>972</v>
      </c>
      <c r="D333" s="34">
        <v>350</v>
      </c>
      <c r="E333" s="34">
        <v>175</v>
      </c>
      <c r="F333" s="34"/>
      <c r="G333" s="34"/>
      <c r="H333" s="34">
        <v>70</v>
      </c>
      <c r="I333" s="34"/>
      <c r="J333" s="34"/>
      <c r="K333" s="34">
        <v>105</v>
      </c>
      <c r="L333" s="34"/>
      <c r="M333" s="34"/>
      <c r="N333" s="99"/>
    </row>
    <row r="334" spans="1:14" s="91" customFormat="1" ht="40.5" x14ac:dyDescent="0.25">
      <c r="A334" s="88">
        <f t="shared" si="85"/>
        <v>291</v>
      </c>
      <c r="B334" s="35" t="s">
        <v>303</v>
      </c>
      <c r="C334" s="36" t="s">
        <v>976</v>
      </c>
      <c r="D334" s="34">
        <v>298.94299999999998</v>
      </c>
      <c r="E334" s="34">
        <v>149.4</v>
      </c>
      <c r="F334" s="34"/>
      <c r="G334" s="34"/>
      <c r="H334" s="34">
        <v>59.542999999999999</v>
      </c>
      <c r="I334" s="34"/>
      <c r="J334" s="34"/>
      <c r="K334" s="34">
        <v>90</v>
      </c>
      <c r="L334" s="34">
        <v>2.0369999999999999</v>
      </c>
      <c r="M334" s="34">
        <v>2.0369999999999999</v>
      </c>
      <c r="N334" s="99" t="s">
        <v>977</v>
      </c>
    </row>
    <row r="335" spans="1:14" s="91" customFormat="1" ht="60.75" x14ac:dyDescent="0.25">
      <c r="A335" s="88">
        <f t="shared" si="85"/>
        <v>292</v>
      </c>
      <c r="B335" s="35" t="s">
        <v>304</v>
      </c>
      <c r="C335" s="36" t="s">
        <v>978</v>
      </c>
      <c r="D335" s="34">
        <v>498.512</v>
      </c>
      <c r="E335" s="34">
        <v>249.2</v>
      </c>
      <c r="F335" s="34"/>
      <c r="G335" s="34"/>
      <c r="H335" s="34">
        <v>84.311999999999998</v>
      </c>
      <c r="I335" s="34"/>
      <c r="J335" s="34"/>
      <c r="K335" s="34">
        <v>165</v>
      </c>
      <c r="L335" s="34">
        <v>9.2230000000000008</v>
      </c>
      <c r="M335" s="34">
        <v>9.2230000000000008</v>
      </c>
      <c r="N335" s="99" t="s">
        <v>979</v>
      </c>
    </row>
    <row r="336" spans="1:14" s="91" customFormat="1" ht="60.75" x14ac:dyDescent="0.25">
      <c r="A336" s="88">
        <f t="shared" si="85"/>
        <v>293</v>
      </c>
      <c r="B336" s="35" t="s">
        <v>305</v>
      </c>
      <c r="C336" s="36" t="s">
        <v>980</v>
      </c>
      <c r="D336" s="34">
        <v>298.40300000000002</v>
      </c>
      <c r="E336" s="34">
        <v>149.19999999999999</v>
      </c>
      <c r="F336" s="34">
        <v>84.97</v>
      </c>
      <c r="G336" s="34"/>
      <c r="H336" s="34">
        <v>54.203000000000003</v>
      </c>
      <c r="I336" s="34">
        <v>54.203000000000003</v>
      </c>
      <c r="J336" s="34">
        <v>54.203000000000003</v>
      </c>
      <c r="K336" s="34">
        <v>95</v>
      </c>
      <c r="L336" s="34">
        <v>40</v>
      </c>
      <c r="M336" s="34">
        <v>40</v>
      </c>
      <c r="N336" s="99" t="s">
        <v>981</v>
      </c>
    </row>
    <row r="337" spans="1:14" s="91" customFormat="1" ht="60.75" x14ac:dyDescent="0.25">
      <c r="A337" s="88">
        <f t="shared" si="85"/>
        <v>294</v>
      </c>
      <c r="B337" s="35" t="s">
        <v>306</v>
      </c>
      <c r="C337" s="36" t="s">
        <v>980</v>
      </c>
      <c r="D337" s="34">
        <v>499.45800000000003</v>
      </c>
      <c r="E337" s="34">
        <v>249.72900000000001</v>
      </c>
      <c r="F337" s="34"/>
      <c r="G337" s="34"/>
      <c r="H337" s="34">
        <v>94.29</v>
      </c>
      <c r="I337" s="34">
        <v>7.6950000000000003</v>
      </c>
      <c r="J337" s="34">
        <v>7.6950000000000003</v>
      </c>
      <c r="K337" s="34">
        <v>155.43899999999999</v>
      </c>
      <c r="L337" s="34">
        <v>30.439</v>
      </c>
      <c r="M337" s="34">
        <v>30.439</v>
      </c>
      <c r="N337" s="99" t="s">
        <v>982</v>
      </c>
    </row>
    <row r="338" spans="1:14" s="91" customFormat="1" ht="52.5" customHeight="1" x14ac:dyDescent="0.25">
      <c r="A338" s="88">
        <f t="shared" si="85"/>
        <v>295</v>
      </c>
      <c r="B338" s="35" t="s">
        <v>307</v>
      </c>
      <c r="C338" s="36" t="s">
        <v>983</v>
      </c>
      <c r="D338" s="34">
        <v>299.36799999999999</v>
      </c>
      <c r="E338" s="34">
        <v>149.6</v>
      </c>
      <c r="F338" s="34"/>
      <c r="G338" s="34"/>
      <c r="H338" s="34">
        <v>54.305</v>
      </c>
      <c r="I338" s="34"/>
      <c r="J338" s="34"/>
      <c r="K338" s="34">
        <v>95.462999999999994</v>
      </c>
      <c r="L338" s="34">
        <v>35.463000000000001</v>
      </c>
      <c r="M338" s="34">
        <v>35.463000000000001</v>
      </c>
      <c r="N338" s="99" t="s">
        <v>984</v>
      </c>
    </row>
    <row r="339" spans="1:14" s="91" customFormat="1" ht="45" customHeight="1" x14ac:dyDescent="0.25">
      <c r="A339" s="88">
        <f t="shared" si="85"/>
        <v>296</v>
      </c>
      <c r="B339" s="35" t="s">
        <v>308</v>
      </c>
      <c r="C339" s="36" t="s">
        <v>976</v>
      </c>
      <c r="D339" s="34">
        <v>110.122</v>
      </c>
      <c r="E339" s="34">
        <v>55</v>
      </c>
      <c r="F339" s="34">
        <v>55</v>
      </c>
      <c r="G339" s="34"/>
      <c r="H339" s="34">
        <v>20.283999999999999</v>
      </c>
      <c r="I339" s="34">
        <v>20.283999999999999</v>
      </c>
      <c r="J339" s="34">
        <v>20.283999999999999</v>
      </c>
      <c r="K339" s="34">
        <v>34.838000000000001</v>
      </c>
      <c r="L339" s="34">
        <v>34.838000000000001</v>
      </c>
      <c r="M339" s="34">
        <v>8.2789999999999999</v>
      </c>
      <c r="N339" s="99" t="s">
        <v>985</v>
      </c>
    </row>
    <row r="340" spans="1:14" s="91" customFormat="1" ht="81.75" customHeight="1" x14ac:dyDescent="0.25">
      <c r="A340" s="88">
        <f t="shared" si="85"/>
        <v>297</v>
      </c>
      <c r="B340" s="35" t="s">
        <v>309</v>
      </c>
      <c r="C340" s="36" t="s">
        <v>976</v>
      </c>
      <c r="D340" s="34">
        <v>218.316</v>
      </c>
      <c r="E340" s="34">
        <v>109.1</v>
      </c>
      <c r="F340" s="34"/>
      <c r="G340" s="34"/>
      <c r="H340" s="34">
        <v>52.616</v>
      </c>
      <c r="I340" s="34"/>
      <c r="J340" s="34"/>
      <c r="K340" s="34">
        <v>56.6</v>
      </c>
      <c r="L340" s="34">
        <v>4.2569999999999997</v>
      </c>
      <c r="M340" s="34">
        <v>4.2569999999999997</v>
      </c>
      <c r="N340" s="99" t="s">
        <v>986</v>
      </c>
    </row>
    <row r="341" spans="1:14" s="91" customFormat="1" ht="78.75" customHeight="1" x14ac:dyDescent="0.25">
      <c r="A341" s="88">
        <f t="shared" si="85"/>
        <v>298</v>
      </c>
      <c r="B341" s="35" t="s">
        <v>310</v>
      </c>
      <c r="C341" s="36" t="s">
        <v>976</v>
      </c>
      <c r="D341" s="34">
        <v>359.1</v>
      </c>
      <c r="E341" s="34">
        <v>170</v>
      </c>
      <c r="F341" s="34">
        <v>170</v>
      </c>
      <c r="G341" s="34"/>
      <c r="H341" s="34">
        <v>59.103999999999999</v>
      </c>
      <c r="I341" s="34">
        <v>59.103999999999999</v>
      </c>
      <c r="J341" s="34">
        <v>59.103999999999999</v>
      </c>
      <c r="K341" s="34">
        <v>129.99600000000001</v>
      </c>
      <c r="L341" s="34">
        <v>129.99600000000001</v>
      </c>
      <c r="M341" s="34">
        <v>129.99600000000001</v>
      </c>
      <c r="N341" s="99" t="s">
        <v>987</v>
      </c>
    </row>
    <row r="342" spans="1:14" s="91" customFormat="1" ht="48.75" customHeight="1" x14ac:dyDescent="0.25">
      <c r="A342" s="88">
        <f t="shared" si="85"/>
        <v>299</v>
      </c>
      <c r="B342" s="35" t="s">
        <v>311</v>
      </c>
      <c r="C342" s="36" t="s">
        <v>976</v>
      </c>
      <c r="D342" s="34">
        <v>498.33199999999999</v>
      </c>
      <c r="E342" s="34">
        <v>249</v>
      </c>
      <c r="F342" s="34"/>
      <c r="G342" s="34"/>
      <c r="H342" s="34">
        <v>99.331999999999994</v>
      </c>
      <c r="I342" s="34"/>
      <c r="J342" s="34"/>
      <c r="K342" s="34">
        <v>150</v>
      </c>
      <c r="L342" s="34">
        <v>7.8</v>
      </c>
      <c r="M342" s="34">
        <v>7.8</v>
      </c>
      <c r="N342" s="99" t="s">
        <v>988</v>
      </c>
    </row>
    <row r="343" spans="1:14" s="91" customFormat="1" ht="48" customHeight="1" x14ac:dyDescent="0.25">
      <c r="A343" s="88">
        <f t="shared" si="85"/>
        <v>300</v>
      </c>
      <c r="B343" s="35" t="s">
        <v>312</v>
      </c>
      <c r="C343" s="36" t="s">
        <v>976</v>
      </c>
      <c r="D343" s="34">
        <v>499.99799999999999</v>
      </c>
      <c r="E343" s="34">
        <v>249.9</v>
      </c>
      <c r="F343" s="34"/>
      <c r="G343" s="34"/>
      <c r="H343" s="34">
        <v>107.242</v>
      </c>
      <c r="I343" s="34"/>
      <c r="J343" s="34"/>
      <c r="K343" s="34">
        <v>142.85599999999999</v>
      </c>
      <c r="L343" s="34">
        <v>11.176</v>
      </c>
      <c r="M343" s="34">
        <v>11.176</v>
      </c>
      <c r="N343" s="99" t="s">
        <v>975</v>
      </c>
    </row>
    <row r="344" spans="1:14" s="91" customFormat="1" ht="81" x14ac:dyDescent="0.25">
      <c r="A344" s="88">
        <f t="shared" ref="A344:A348" si="86">A343+1</f>
        <v>301</v>
      </c>
      <c r="B344" s="35" t="s">
        <v>313</v>
      </c>
      <c r="C344" s="36" t="s">
        <v>989</v>
      </c>
      <c r="D344" s="34">
        <v>492.30700000000002</v>
      </c>
      <c r="E344" s="34">
        <v>246.1</v>
      </c>
      <c r="F344" s="34">
        <v>245.72300000000001</v>
      </c>
      <c r="G344" s="34"/>
      <c r="H344" s="34">
        <v>103.20699999999999</v>
      </c>
      <c r="I344" s="34">
        <v>103.20699999999999</v>
      </c>
      <c r="J344" s="34">
        <v>99.903999999999996</v>
      </c>
      <c r="K344" s="34">
        <v>143</v>
      </c>
      <c r="L344" s="34">
        <v>143</v>
      </c>
      <c r="M344" s="34">
        <v>76.126000000000005</v>
      </c>
      <c r="N344" s="99" t="s">
        <v>990</v>
      </c>
    </row>
    <row r="345" spans="1:14" s="91" customFormat="1" ht="81" x14ac:dyDescent="0.25">
      <c r="A345" s="88">
        <f t="shared" si="86"/>
        <v>302</v>
      </c>
      <c r="B345" s="35" t="s">
        <v>314</v>
      </c>
      <c r="C345" s="36" t="s">
        <v>989</v>
      </c>
      <c r="D345" s="34">
        <v>498.12799999999999</v>
      </c>
      <c r="E345" s="34">
        <v>249</v>
      </c>
      <c r="F345" s="34"/>
      <c r="G345" s="34"/>
      <c r="H345" s="34">
        <v>123.128</v>
      </c>
      <c r="I345" s="34"/>
      <c r="J345" s="34"/>
      <c r="K345" s="34">
        <v>126</v>
      </c>
      <c r="L345" s="34">
        <v>10</v>
      </c>
      <c r="M345" s="34"/>
      <c r="N345" s="99" t="s">
        <v>991</v>
      </c>
    </row>
    <row r="346" spans="1:14" s="91" customFormat="1" ht="81" x14ac:dyDescent="0.25">
      <c r="A346" s="88">
        <f t="shared" si="86"/>
        <v>303</v>
      </c>
      <c r="B346" s="35" t="s">
        <v>315</v>
      </c>
      <c r="C346" s="36" t="s">
        <v>989</v>
      </c>
      <c r="D346" s="34">
        <v>498.94</v>
      </c>
      <c r="E346" s="113">
        <v>249</v>
      </c>
      <c r="F346" s="34"/>
      <c r="G346" s="34"/>
      <c r="H346" s="34">
        <v>122.94</v>
      </c>
      <c r="I346" s="34">
        <v>35.4</v>
      </c>
      <c r="J346" s="34">
        <v>31.56</v>
      </c>
      <c r="K346" s="34">
        <v>127</v>
      </c>
      <c r="L346" s="34">
        <v>118</v>
      </c>
      <c r="M346" s="34"/>
      <c r="N346" s="99" t="s">
        <v>992</v>
      </c>
    </row>
    <row r="347" spans="1:14" s="91" customFormat="1" ht="40.5" x14ac:dyDescent="0.25">
      <c r="A347" s="88">
        <f t="shared" si="86"/>
        <v>304</v>
      </c>
      <c r="B347" s="35" t="s">
        <v>993</v>
      </c>
      <c r="C347" s="36" t="s">
        <v>994</v>
      </c>
      <c r="D347" s="34">
        <v>496.67399999999998</v>
      </c>
      <c r="E347" s="90">
        <v>248.3</v>
      </c>
      <c r="F347" s="132"/>
      <c r="G347" s="34"/>
      <c r="H347" s="34">
        <v>94.373999999999995</v>
      </c>
      <c r="I347" s="34"/>
      <c r="J347" s="34"/>
      <c r="K347" s="34">
        <v>154</v>
      </c>
      <c r="L347" s="34">
        <v>40</v>
      </c>
      <c r="M347" s="34">
        <v>5.4</v>
      </c>
      <c r="N347" s="99"/>
    </row>
    <row r="348" spans="1:14" s="91" customFormat="1" ht="93.75" x14ac:dyDescent="0.25">
      <c r="A348" s="88">
        <f t="shared" si="86"/>
        <v>305</v>
      </c>
      <c r="B348" s="35" t="s">
        <v>995</v>
      </c>
      <c r="C348" s="36" t="s">
        <v>996</v>
      </c>
      <c r="D348" s="34">
        <v>499.99700000000001</v>
      </c>
      <c r="E348" s="90">
        <v>249.9</v>
      </c>
      <c r="F348" s="132"/>
      <c r="H348" s="34">
        <v>87.605000000000004</v>
      </c>
      <c r="I348" s="34"/>
      <c r="J348" s="34"/>
      <c r="K348" s="34">
        <v>162.49200000000002</v>
      </c>
      <c r="L348" s="34">
        <v>8.6999999999999993</v>
      </c>
      <c r="M348" s="34">
        <v>8.6999999999999993</v>
      </c>
      <c r="N348" s="99" t="s">
        <v>997</v>
      </c>
    </row>
    <row r="349" spans="1:14" s="78" customFormat="1" x14ac:dyDescent="0.3">
      <c r="A349" s="75"/>
      <c r="B349" s="71" t="s">
        <v>316</v>
      </c>
      <c r="C349" s="62"/>
      <c r="D349" s="77">
        <f>SUM(D350:D352)</f>
        <v>1357.51</v>
      </c>
      <c r="E349" s="79">
        <f t="shared" ref="E349:M349" si="87">SUM(E350:E352)</f>
        <v>678.25400000000002</v>
      </c>
      <c r="F349" s="77">
        <f t="shared" si="87"/>
        <v>0</v>
      </c>
      <c r="G349" s="77">
        <f t="shared" si="87"/>
        <v>0</v>
      </c>
      <c r="H349" s="77">
        <f t="shared" si="87"/>
        <v>361.34400000000005</v>
      </c>
      <c r="I349" s="77">
        <f t="shared" si="87"/>
        <v>0</v>
      </c>
      <c r="J349" s="77">
        <f t="shared" si="87"/>
        <v>0</v>
      </c>
      <c r="K349" s="77">
        <f t="shared" si="87"/>
        <v>317.91200000000003</v>
      </c>
      <c r="L349" s="77">
        <f t="shared" si="87"/>
        <v>0</v>
      </c>
      <c r="M349" s="77">
        <f t="shared" si="87"/>
        <v>0</v>
      </c>
      <c r="N349" s="77"/>
    </row>
    <row r="350" spans="1:14" s="91" customFormat="1" ht="40.5" x14ac:dyDescent="0.25">
      <c r="A350" s="88">
        <f>A348+1</f>
        <v>306</v>
      </c>
      <c r="B350" s="35" t="s">
        <v>317</v>
      </c>
      <c r="C350" s="36" t="s">
        <v>998</v>
      </c>
      <c r="D350" s="34">
        <v>357.71499999999997</v>
      </c>
      <c r="E350" s="34">
        <v>178.857</v>
      </c>
      <c r="F350" s="34"/>
      <c r="G350" s="34"/>
      <c r="H350" s="34">
        <v>83.858000000000004</v>
      </c>
      <c r="I350" s="34"/>
      <c r="J350" s="34"/>
      <c r="K350" s="34">
        <v>95</v>
      </c>
      <c r="L350" s="34"/>
      <c r="M350" s="34"/>
      <c r="N350" s="99" t="s">
        <v>828</v>
      </c>
    </row>
    <row r="351" spans="1:14" s="91" customFormat="1" ht="60.75" x14ac:dyDescent="0.25">
      <c r="A351" s="88">
        <f>A350+1</f>
        <v>307</v>
      </c>
      <c r="B351" s="35" t="s">
        <v>318</v>
      </c>
      <c r="C351" s="36" t="s">
        <v>998</v>
      </c>
      <c r="D351" s="34">
        <v>499.80099999999999</v>
      </c>
      <c r="E351" s="113">
        <v>249.4</v>
      </c>
      <c r="F351" s="113"/>
      <c r="G351" s="113"/>
      <c r="H351" s="34">
        <v>100.401</v>
      </c>
      <c r="I351" s="34"/>
      <c r="J351" s="34"/>
      <c r="K351" s="34">
        <v>150</v>
      </c>
      <c r="L351" s="34"/>
      <c r="M351" s="34"/>
      <c r="N351" s="99" t="s">
        <v>999</v>
      </c>
    </row>
    <row r="352" spans="1:14" s="91" customFormat="1" ht="112.5" x14ac:dyDescent="0.25">
      <c r="A352" s="88">
        <f>A351+1</f>
        <v>308</v>
      </c>
      <c r="B352" s="35" t="s">
        <v>1000</v>
      </c>
      <c r="C352" s="36" t="s">
        <v>1001</v>
      </c>
      <c r="D352" s="34">
        <v>499.99400000000003</v>
      </c>
      <c r="E352" s="90">
        <v>249.99700000000001</v>
      </c>
      <c r="F352" s="133"/>
      <c r="G352" s="114"/>
      <c r="H352" s="34">
        <v>177.08500000000001</v>
      </c>
      <c r="I352" s="34"/>
      <c r="J352" s="34"/>
      <c r="K352" s="34">
        <v>72.912000000000006</v>
      </c>
      <c r="L352" s="34"/>
      <c r="M352" s="34"/>
      <c r="N352" s="99" t="s">
        <v>1002</v>
      </c>
    </row>
    <row r="353" spans="1:14" s="78" customFormat="1" x14ac:dyDescent="0.3">
      <c r="A353" s="75"/>
      <c r="B353" s="71" t="s">
        <v>319</v>
      </c>
      <c r="C353" s="62"/>
      <c r="D353" s="77">
        <f t="shared" ref="D353:M353" si="88">SUM(D354:D355)</f>
        <v>341.358</v>
      </c>
      <c r="E353" s="79">
        <f t="shared" si="88"/>
        <v>167</v>
      </c>
      <c r="F353" s="79">
        <f t="shared" si="88"/>
        <v>45.9</v>
      </c>
      <c r="G353" s="79">
        <f t="shared" si="88"/>
        <v>0</v>
      </c>
      <c r="H353" s="79">
        <f t="shared" si="88"/>
        <v>92.847999999999999</v>
      </c>
      <c r="I353" s="79">
        <f t="shared" si="88"/>
        <v>30</v>
      </c>
      <c r="J353" s="79">
        <f t="shared" si="88"/>
        <v>0</v>
      </c>
      <c r="K353" s="79">
        <f t="shared" si="88"/>
        <v>81.510000000000005</v>
      </c>
      <c r="L353" s="79">
        <f t="shared" si="88"/>
        <v>21.51</v>
      </c>
      <c r="M353" s="79">
        <f t="shared" si="88"/>
        <v>21.51</v>
      </c>
      <c r="N353" s="77"/>
    </row>
    <row r="354" spans="1:14" s="91" customFormat="1" ht="101.25" x14ac:dyDescent="0.25">
      <c r="A354" s="88">
        <f>A352+1</f>
        <v>309</v>
      </c>
      <c r="B354" s="35" t="s">
        <v>320</v>
      </c>
      <c r="C354" s="36" t="s">
        <v>1003</v>
      </c>
      <c r="D354" s="34">
        <v>101.51</v>
      </c>
      <c r="E354" s="113">
        <v>50</v>
      </c>
      <c r="F354" s="34">
        <v>45.9</v>
      </c>
      <c r="G354" s="34"/>
      <c r="H354" s="34">
        <v>30</v>
      </c>
      <c r="I354" s="34">
        <v>30</v>
      </c>
      <c r="J354" s="34"/>
      <c r="K354" s="34">
        <v>21.51</v>
      </c>
      <c r="L354" s="34">
        <v>21.51</v>
      </c>
      <c r="M354" s="34">
        <v>21.51</v>
      </c>
      <c r="N354" s="99" t="s">
        <v>1004</v>
      </c>
    </row>
    <row r="355" spans="1:14" s="91" customFormat="1" ht="60.75" customHeight="1" x14ac:dyDescent="0.25">
      <c r="A355" s="88">
        <f>A354+1</f>
        <v>310</v>
      </c>
      <c r="B355" s="35" t="s">
        <v>1005</v>
      </c>
      <c r="C355" s="36" t="s">
        <v>1006</v>
      </c>
      <c r="D355" s="34">
        <v>239.84800000000001</v>
      </c>
      <c r="E355" s="90">
        <v>117</v>
      </c>
      <c r="F355" s="132"/>
      <c r="G355" s="34"/>
      <c r="H355" s="34">
        <v>62.847999999999999</v>
      </c>
      <c r="I355" s="34"/>
      <c r="J355" s="34"/>
      <c r="K355" s="34">
        <v>60</v>
      </c>
      <c r="L355" s="34"/>
      <c r="M355" s="34"/>
      <c r="N355" s="99" t="s">
        <v>1007</v>
      </c>
    </row>
    <row r="356" spans="1:14" s="78" customFormat="1" x14ac:dyDescent="0.3">
      <c r="A356" s="75"/>
      <c r="B356" s="71" t="s">
        <v>321</v>
      </c>
      <c r="C356" s="62"/>
      <c r="D356" s="77">
        <f>SUM(D357:D359)</f>
        <v>895.46399999999994</v>
      </c>
      <c r="E356" s="79">
        <f t="shared" ref="E356:M356" si="89">SUM(E357:E359)</f>
        <v>447.6</v>
      </c>
      <c r="F356" s="77">
        <f t="shared" si="89"/>
        <v>148.69999999999999</v>
      </c>
      <c r="G356" s="77">
        <f t="shared" si="89"/>
        <v>0</v>
      </c>
      <c r="H356" s="77">
        <f t="shared" si="89"/>
        <v>184.684</v>
      </c>
      <c r="I356" s="77">
        <f t="shared" si="89"/>
        <v>146.452</v>
      </c>
      <c r="J356" s="77">
        <f t="shared" si="89"/>
        <v>146.452</v>
      </c>
      <c r="K356" s="77">
        <f t="shared" si="89"/>
        <v>263.18</v>
      </c>
      <c r="L356" s="77">
        <f t="shared" si="89"/>
        <v>149</v>
      </c>
      <c r="M356" s="77">
        <f t="shared" si="89"/>
        <v>149</v>
      </c>
      <c r="N356" s="77"/>
    </row>
    <row r="357" spans="1:14" s="91" customFormat="1" ht="84" customHeight="1" x14ac:dyDescent="0.25">
      <c r="A357" s="88">
        <f>A355+1</f>
        <v>311</v>
      </c>
      <c r="B357" s="35" t="s">
        <v>322</v>
      </c>
      <c r="C357" s="36" t="s">
        <v>1008</v>
      </c>
      <c r="D357" s="34">
        <v>299.93400000000003</v>
      </c>
      <c r="E357" s="34">
        <v>149.9</v>
      </c>
      <c r="F357" s="34"/>
      <c r="G357" s="34"/>
      <c r="H357" s="34">
        <v>66.034000000000006</v>
      </c>
      <c r="I357" s="34">
        <v>62.622</v>
      </c>
      <c r="J357" s="34">
        <v>62.622</v>
      </c>
      <c r="K357" s="34">
        <v>84</v>
      </c>
      <c r="L357" s="34">
        <v>84</v>
      </c>
      <c r="M357" s="34">
        <v>84</v>
      </c>
      <c r="N357" s="99" t="s">
        <v>1009</v>
      </c>
    </row>
    <row r="358" spans="1:14" s="91" customFormat="1" ht="69.75" customHeight="1" x14ac:dyDescent="0.25">
      <c r="A358" s="88">
        <f>A357+1</f>
        <v>312</v>
      </c>
      <c r="B358" s="35" t="s">
        <v>323</v>
      </c>
      <c r="C358" s="36" t="s">
        <v>1008</v>
      </c>
      <c r="D358" s="34">
        <v>297.52999999999997</v>
      </c>
      <c r="E358" s="113">
        <v>148.69999999999999</v>
      </c>
      <c r="F358" s="113">
        <v>148.69999999999999</v>
      </c>
      <c r="G358" s="34"/>
      <c r="H358" s="34">
        <v>83.83</v>
      </c>
      <c r="I358" s="34">
        <v>83.83</v>
      </c>
      <c r="J358" s="34">
        <v>83.83</v>
      </c>
      <c r="K358" s="34">
        <v>65</v>
      </c>
      <c r="L358" s="34">
        <v>65</v>
      </c>
      <c r="M358" s="34">
        <v>65</v>
      </c>
      <c r="N358" s="99" t="s">
        <v>1010</v>
      </c>
    </row>
    <row r="359" spans="1:14" s="91" customFormat="1" ht="123" customHeight="1" x14ac:dyDescent="0.25">
      <c r="A359" s="88">
        <f>A358+1</f>
        <v>313</v>
      </c>
      <c r="B359" s="35" t="s">
        <v>1011</v>
      </c>
      <c r="C359" s="36" t="s">
        <v>1012</v>
      </c>
      <c r="D359" s="34">
        <v>298</v>
      </c>
      <c r="E359" s="90">
        <v>149</v>
      </c>
      <c r="F359" s="132"/>
      <c r="G359" s="34"/>
      <c r="H359" s="34">
        <v>34.82</v>
      </c>
      <c r="I359" s="34"/>
      <c r="J359" s="34"/>
      <c r="K359" s="34">
        <v>114.18</v>
      </c>
      <c r="L359" s="34"/>
      <c r="M359" s="34"/>
      <c r="N359" s="99" t="s">
        <v>1013</v>
      </c>
    </row>
    <row r="360" spans="1:14" s="69" customFormat="1" ht="22.5" x14ac:dyDescent="0.3">
      <c r="A360" s="66"/>
      <c r="B360" s="68" t="s">
        <v>324</v>
      </c>
      <c r="C360" s="67"/>
      <c r="D360" s="101">
        <f>D361+D362+D366+D369+D389+D396+D407+D418+D424+D434+D439+D450</f>
        <v>26016.345000000001</v>
      </c>
      <c r="E360" s="101">
        <f t="shared" ref="E360:M360" si="90">E361+E362+E366+E369+E389+E396+E407+E418+E424+E434+E439+E450</f>
        <v>12698.935999999998</v>
      </c>
      <c r="F360" s="101">
        <f t="shared" si="90"/>
        <v>3208.26458</v>
      </c>
      <c r="G360" s="101">
        <f t="shared" si="90"/>
        <v>1482.6370000000002</v>
      </c>
      <c r="H360" s="101">
        <f t="shared" si="90"/>
        <v>7745.18</v>
      </c>
      <c r="I360" s="101">
        <f t="shared" si="90"/>
        <v>3505.7880300000002</v>
      </c>
      <c r="J360" s="101">
        <f t="shared" si="90"/>
        <v>3188.0490300000001</v>
      </c>
      <c r="K360" s="101">
        <f t="shared" si="90"/>
        <v>5572.2289999999994</v>
      </c>
      <c r="L360" s="101">
        <f t="shared" si="90"/>
        <v>2691.4825599999999</v>
      </c>
      <c r="M360" s="101">
        <f t="shared" si="90"/>
        <v>2211.1535600000002</v>
      </c>
      <c r="N360" s="101"/>
    </row>
    <row r="361" spans="1:14" s="91" customFormat="1" ht="101.25" x14ac:dyDescent="0.25">
      <c r="A361" s="88">
        <f>A359+1</f>
        <v>314</v>
      </c>
      <c r="B361" s="35" t="s">
        <v>325</v>
      </c>
      <c r="C361" s="36" t="s">
        <v>1014</v>
      </c>
      <c r="D361" s="34">
        <v>200</v>
      </c>
      <c r="E361" s="34">
        <v>100</v>
      </c>
      <c r="F361" s="34">
        <v>61.5</v>
      </c>
      <c r="G361" s="34"/>
      <c r="H361" s="34">
        <v>0</v>
      </c>
      <c r="I361" s="34"/>
      <c r="J361" s="34"/>
      <c r="K361" s="34">
        <v>100</v>
      </c>
      <c r="L361" s="34">
        <v>47.8</v>
      </c>
      <c r="M361" s="34"/>
      <c r="N361" s="99" t="s">
        <v>1015</v>
      </c>
    </row>
    <row r="362" spans="1:14" s="78" customFormat="1" x14ac:dyDescent="0.3">
      <c r="A362" s="75"/>
      <c r="B362" s="71" t="s">
        <v>326</v>
      </c>
      <c r="C362" s="62"/>
      <c r="D362" s="77">
        <f>SUM(D363:D365)</f>
        <v>999.29099999999994</v>
      </c>
      <c r="E362" s="77">
        <f t="shared" ref="E362:M362" si="91">SUM(E363:E365)</f>
        <v>469.91700000000003</v>
      </c>
      <c r="F362" s="81">
        <f t="shared" si="91"/>
        <v>57.4</v>
      </c>
      <c r="G362" s="81">
        <f t="shared" si="91"/>
        <v>57.4</v>
      </c>
      <c r="H362" s="81">
        <f t="shared" si="91"/>
        <v>335.34500000000003</v>
      </c>
      <c r="I362" s="81">
        <f t="shared" si="91"/>
        <v>237.2</v>
      </c>
      <c r="J362" s="81">
        <f t="shared" si="91"/>
        <v>237.2</v>
      </c>
      <c r="K362" s="81">
        <f t="shared" si="91"/>
        <v>194.029</v>
      </c>
      <c r="L362" s="81">
        <f t="shared" si="91"/>
        <v>191.00200000000001</v>
      </c>
      <c r="M362" s="81">
        <f t="shared" si="91"/>
        <v>191.27199999999999</v>
      </c>
      <c r="N362" s="77"/>
    </row>
    <row r="363" spans="1:14" s="91" customFormat="1" ht="78" customHeight="1" x14ac:dyDescent="0.25">
      <c r="A363" s="88">
        <f>A361+1</f>
        <v>315</v>
      </c>
      <c r="B363" s="35" t="s">
        <v>327</v>
      </c>
      <c r="C363" s="36" t="s">
        <v>1016</v>
      </c>
      <c r="D363" s="34">
        <v>299.45699999999999</v>
      </c>
      <c r="E363" s="134">
        <v>120</v>
      </c>
      <c r="F363" s="90">
        <v>57.4</v>
      </c>
      <c r="G363" s="90">
        <v>57.4</v>
      </c>
      <c r="H363" s="34">
        <v>104.4</v>
      </c>
      <c r="I363" s="34">
        <v>103.5</v>
      </c>
      <c r="J363" s="34">
        <v>103.5</v>
      </c>
      <c r="K363" s="34">
        <v>75.057000000000002</v>
      </c>
      <c r="L363" s="34">
        <v>72.03</v>
      </c>
      <c r="M363" s="34">
        <v>72.3</v>
      </c>
      <c r="N363" s="99" t="s">
        <v>1017</v>
      </c>
    </row>
    <row r="364" spans="1:14" s="91" customFormat="1" ht="101.25" x14ac:dyDescent="0.25">
      <c r="A364" s="88">
        <f>A363+1</f>
        <v>316</v>
      </c>
      <c r="B364" s="35" t="s">
        <v>1018</v>
      </c>
      <c r="C364" s="36" t="s">
        <v>1016</v>
      </c>
      <c r="D364" s="34">
        <v>498.322</v>
      </c>
      <c r="E364" s="90">
        <v>249.161</v>
      </c>
      <c r="F364" s="94"/>
      <c r="G364" s="90"/>
      <c r="H364" s="34">
        <v>164.446</v>
      </c>
      <c r="I364" s="34">
        <v>110.6</v>
      </c>
      <c r="J364" s="34">
        <v>110.6</v>
      </c>
      <c r="K364" s="34">
        <v>84.715000000000003</v>
      </c>
      <c r="L364" s="34">
        <v>84.715000000000003</v>
      </c>
      <c r="M364" s="34">
        <v>84.715000000000003</v>
      </c>
      <c r="N364" s="99" t="s">
        <v>1019</v>
      </c>
    </row>
    <row r="365" spans="1:14" s="91" customFormat="1" ht="101.25" x14ac:dyDescent="0.25">
      <c r="A365" s="88">
        <f>A364+1</f>
        <v>317</v>
      </c>
      <c r="B365" s="35" t="s">
        <v>1020</v>
      </c>
      <c r="C365" s="36" t="s">
        <v>1016</v>
      </c>
      <c r="D365" s="34">
        <v>201.512</v>
      </c>
      <c r="E365" s="93">
        <v>100.756</v>
      </c>
      <c r="F365" s="90"/>
      <c r="G365" s="90"/>
      <c r="H365" s="34">
        <v>66.498999999999995</v>
      </c>
      <c r="I365" s="34">
        <v>23.1</v>
      </c>
      <c r="J365" s="34">
        <v>23.1</v>
      </c>
      <c r="K365" s="34">
        <v>34.256999999999998</v>
      </c>
      <c r="L365" s="34">
        <v>34.256999999999998</v>
      </c>
      <c r="M365" s="34">
        <v>34.256999999999998</v>
      </c>
      <c r="N365" s="99" t="s">
        <v>1019</v>
      </c>
    </row>
    <row r="366" spans="1:14" s="78" customFormat="1" x14ac:dyDescent="0.3">
      <c r="A366" s="75"/>
      <c r="B366" s="71" t="s">
        <v>328</v>
      </c>
      <c r="C366" s="62"/>
      <c r="D366" s="77">
        <f t="shared" ref="D366:M366" si="92">SUM(D367:D368)</f>
        <v>985.86099999999999</v>
      </c>
      <c r="E366" s="77">
        <f t="shared" si="92"/>
        <v>492.93100000000004</v>
      </c>
      <c r="F366" s="79">
        <f t="shared" si="92"/>
        <v>249.98500000000001</v>
      </c>
      <c r="G366" s="79">
        <f t="shared" si="92"/>
        <v>249.98500000000001</v>
      </c>
      <c r="H366" s="79">
        <f t="shared" si="92"/>
        <v>334.40600000000001</v>
      </c>
      <c r="I366" s="79">
        <f t="shared" si="92"/>
        <v>334.40600000000001</v>
      </c>
      <c r="J366" s="79">
        <f t="shared" si="92"/>
        <v>161.91300000000001</v>
      </c>
      <c r="K366" s="79">
        <f t="shared" si="92"/>
        <v>158.524</v>
      </c>
      <c r="L366" s="79">
        <f t="shared" si="92"/>
        <v>100.87700000000001</v>
      </c>
      <c r="M366" s="79">
        <f t="shared" si="92"/>
        <v>100.876</v>
      </c>
      <c r="N366" s="77"/>
    </row>
    <row r="367" spans="1:14" s="91" customFormat="1" ht="131.25" customHeight="1" x14ac:dyDescent="0.25">
      <c r="A367" s="88">
        <f>A365+1</f>
        <v>318</v>
      </c>
      <c r="B367" s="35" t="s">
        <v>329</v>
      </c>
      <c r="C367" s="36" t="s">
        <v>1021</v>
      </c>
      <c r="D367" s="34">
        <v>499.96899999999999</v>
      </c>
      <c r="E367" s="34">
        <v>249.98500000000001</v>
      </c>
      <c r="F367" s="34">
        <v>249.98500000000001</v>
      </c>
      <c r="G367" s="34">
        <v>249.98500000000001</v>
      </c>
      <c r="H367" s="34">
        <v>149.107</v>
      </c>
      <c r="I367" s="34">
        <v>149.107</v>
      </c>
      <c r="J367" s="34">
        <v>149.107</v>
      </c>
      <c r="K367" s="34">
        <v>100.87700000000001</v>
      </c>
      <c r="L367" s="34">
        <v>100.87700000000001</v>
      </c>
      <c r="M367" s="34">
        <v>100.876</v>
      </c>
      <c r="N367" s="99" t="s">
        <v>1022</v>
      </c>
    </row>
    <row r="368" spans="1:14" s="91" customFormat="1" ht="120" customHeight="1" x14ac:dyDescent="0.25">
      <c r="A368" s="88">
        <f>A367+1</f>
        <v>319</v>
      </c>
      <c r="B368" s="35" t="s">
        <v>1023</v>
      </c>
      <c r="C368" s="36" t="s">
        <v>1021</v>
      </c>
      <c r="D368" s="34">
        <v>485.892</v>
      </c>
      <c r="E368" s="34">
        <v>242.946</v>
      </c>
      <c r="F368" s="34"/>
      <c r="G368" s="34"/>
      <c r="H368" s="34">
        <v>185.29900000000001</v>
      </c>
      <c r="I368" s="34">
        <v>185.29900000000001</v>
      </c>
      <c r="J368" s="34">
        <v>12.805999999999999</v>
      </c>
      <c r="K368" s="34">
        <v>57.646999999999998</v>
      </c>
      <c r="L368" s="34"/>
      <c r="M368" s="34"/>
      <c r="N368" s="99" t="s">
        <v>1022</v>
      </c>
    </row>
    <row r="369" spans="1:14" s="78" customFormat="1" x14ac:dyDescent="0.3">
      <c r="A369" s="75"/>
      <c r="B369" s="71" t="s">
        <v>330</v>
      </c>
      <c r="C369" s="62"/>
      <c r="D369" s="77">
        <f t="shared" ref="D369:M369" si="93">SUM(D370:D388)</f>
        <v>4515.7839999999997</v>
      </c>
      <c r="E369" s="77">
        <f t="shared" si="93"/>
        <v>2202.3029999999999</v>
      </c>
      <c r="F369" s="77">
        <f t="shared" si="93"/>
        <v>256.22800000000001</v>
      </c>
      <c r="G369" s="77">
        <f t="shared" si="93"/>
        <v>0</v>
      </c>
      <c r="H369" s="77">
        <f t="shared" si="93"/>
        <v>1399.79</v>
      </c>
      <c r="I369" s="77">
        <f t="shared" si="93"/>
        <v>671.61099999999999</v>
      </c>
      <c r="J369" s="77">
        <f t="shared" si="93"/>
        <v>671.61099999999999</v>
      </c>
      <c r="K369" s="77">
        <f t="shared" si="93"/>
        <v>913.6909999999998</v>
      </c>
      <c r="L369" s="77">
        <f t="shared" si="93"/>
        <v>333.90600000000006</v>
      </c>
      <c r="M369" s="77">
        <f t="shared" si="93"/>
        <v>333.90600000000006</v>
      </c>
      <c r="N369" s="77"/>
    </row>
    <row r="370" spans="1:14" s="91" customFormat="1" ht="60.75" x14ac:dyDescent="0.25">
      <c r="A370" s="88">
        <f>A368+1</f>
        <v>320</v>
      </c>
      <c r="B370" s="35" t="s">
        <v>331</v>
      </c>
      <c r="C370" s="36" t="s">
        <v>1024</v>
      </c>
      <c r="D370" s="34">
        <v>299.7</v>
      </c>
      <c r="E370" s="34">
        <v>149.85</v>
      </c>
      <c r="F370" s="34"/>
      <c r="G370" s="34"/>
      <c r="H370" s="34">
        <v>89.85</v>
      </c>
      <c r="I370" s="34">
        <v>89.85</v>
      </c>
      <c r="J370" s="34">
        <v>89.85</v>
      </c>
      <c r="K370" s="34">
        <v>60</v>
      </c>
      <c r="L370" s="34"/>
      <c r="M370" s="34"/>
      <c r="N370" s="99" t="s">
        <v>1025</v>
      </c>
    </row>
    <row r="371" spans="1:14" s="91" customFormat="1" ht="60.75" x14ac:dyDescent="0.25">
      <c r="A371" s="88">
        <f t="shared" ref="A371:A386" si="94">A370+1</f>
        <v>321</v>
      </c>
      <c r="B371" s="35" t="s">
        <v>332</v>
      </c>
      <c r="C371" s="36" t="s">
        <v>1024</v>
      </c>
      <c r="D371" s="34">
        <v>299.709</v>
      </c>
      <c r="E371" s="34">
        <v>149.85</v>
      </c>
      <c r="F371" s="34"/>
      <c r="G371" s="34"/>
      <c r="H371" s="34">
        <v>89.858999999999995</v>
      </c>
      <c r="I371" s="34">
        <v>89.858999999999995</v>
      </c>
      <c r="J371" s="34">
        <v>89.858999999999995</v>
      </c>
      <c r="K371" s="34">
        <v>60</v>
      </c>
      <c r="L371" s="34">
        <v>60</v>
      </c>
      <c r="M371" s="34">
        <v>60</v>
      </c>
      <c r="N371" s="99" t="s">
        <v>1025</v>
      </c>
    </row>
    <row r="372" spans="1:14" s="91" customFormat="1" ht="60.75" x14ac:dyDescent="0.25">
      <c r="A372" s="88">
        <f t="shared" si="94"/>
        <v>322</v>
      </c>
      <c r="B372" s="35" t="s">
        <v>333</v>
      </c>
      <c r="C372" s="36" t="s">
        <v>1024</v>
      </c>
      <c r="D372" s="34">
        <v>298.05099999999999</v>
      </c>
      <c r="E372" s="34">
        <v>149</v>
      </c>
      <c r="F372" s="34"/>
      <c r="G372" s="34"/>
      <c r="H372" s="34">
        <v>84.051000000000002</v>
      </c>
      <c r="I372" s="34"/>
      <c r="J372" s="34"/>
      <c r="K372" s="34">
        <v>65</v>
      </c>
      <c r="L372" s="34"/>
      <c r="M372" s="34"/>
      <c r="N372" s="99" t="s">
        <v>1026</v>
      </c>
    </row>
    <row r="373" spans="1:14" s="91" customFormat="1" ht="40.5" x14ac:dyDescent="0.25">
      <c r="A373" s="88">
        <f t="shared" si="94"/>
        <v>323</v>
      </c>
      <c r="B373" s="35" t="s">
        <v>334</v>
      </c>
      <c r="C373" s="36" t="s">
        <v>1024</v>
      </c>
      <c r="D373" s="34">
        <v>384.858</v>
      </c>
      <c r="E373" s="34">
        <v>173.18600000000001</v>
      </c>
      <c r="F373" s="34"/>
      <c r="G373" s="34"/>
      <c r="H373" s="34">
        <v>134.69999999999999</v>
      </c>
      <c r="I373" s="34">
        <v>64.623000000000005</v>
      </c>
      <c r="J373" s="34">
        <v>64.623000000000005</v>
      </c>
      <c r="K373" s="34">
        <v>76.972000000000008</v>
      </c>
      <c r="L373" s="34"/>
      <c r="M373" s="34"/>
      <c r="N373" s="99" t="s">
        <v>1027</v>
      </c>
    </row>
    <row r="374" spans="1:14" s="91" customFormat="1" ht="101.25" x14ac:dyDescent="0.25">
      <c r="A374" s="88">
        <f t="shared" si="94"/>
        <v>324</v>
      </c>
      <c r="B374" s="35" t="s">
        <v>335</v>
      </c>
      <c r="C374" s="36" t="s">
        <v>1024</v>
      </c>
      <c r="D374" s="34">
        <v>299.55599999999998</v>
      </c>
      <c r="E374" s="34">
        <v>149</v>
      </c>
      <c r="F374" s="34"/>
      <c r="G374" s="34"/>
      <c r="H374" s="34">
        <v>89.403000000000006</v>
      </c>
      <c r="I374" s="34">
        <v>89.403000000000006</v>
      </c>
      <c r="J374" s="34">
        <v>89.403000000000006</v>
      </c>
      <c r="K374" s="34">
        <v>61.152999999999999</v>
      </c>
      <c r="L374" s="34">
        <v>53</v>
      </c>
      <c r="M374" s="34">
        <v>53</v>
      </c>
      <c r="N374" s="99" t="s">
        <v>1028</v>
      </c>
    </row>
    <row r="375" spans="1:14" s="91" customFormat="1" ht="92.25" customHeight="1" x14ac:dyDescent="0.25">
      <c r="A375" s="88">
        <f t="shared" si="94"/>
        <v>325</v>
      </c>
      <c r="B375" s="35" t="s">
        <v>336</v>
      </c>
      <c r="C375" s="36" t="s">
        <v>1024</v>
      </c>
      <c r="D375" s="34">
        <v>299.87200000000001</v>
      </c>
      <c r="E375" s="34">
        <v>149.93600000000001</v>
      </c>
      <c r="F375" s="34"/>
      <c r="G375" s="34"/>
      <c r="H375" s="34">
        <v>88</v>
      </c>
      <c r="I375" s="34">
        <v>88</v>
      </c>
      <c r="J375" s="34">
        <v>88</v>
      </c>
      <c r="K375" s="34">
        <v>61.936</v>
      </c>
      <c r="L375" s="34">
        <v>61.936</v>
      </c>
      <c r="M375" s="34">
        <v>61.936</v>
      </c>
      <c r="N375" s="99" t="s">
        <v>1029</v>
      </c>
    </row>
    <row r="376" spans="1:14" s="91" customFormat="1" ht="66" customHeight="1" x14ac:dyDescent="0.25">
      <c r="A376" s="88">
        <f t="shared" si="94"/>
        <v>326</v>
      </c>
      <c r="B376" s="35" t="s">
        <v>337</v>
      </c>
      <c r="C376" s="36" t="s">
        <v>1024</v>
      </c>
      <c r="D376" s="34">
        <v>287.06599999999997</v>
      </c>
      <c r="E376" s="34">
        <v>143.5</v>
      </c>
      <c r="F376" s="34"/>
      <c r="G376" s="34"/>
      <c r="H376" s="34">
        <v>80.06</v>
      </c>
      <c r="I376" s="34"/>
      <c r="J376" s="34"/>
      <c r="K376" s="34">
        <v>63.506</v>
      </c>
      <c r="L376" s="34"/>
      <c r="M376" s="34"/>
      <c r="N376" s="99"/>
    </row>
    <row r="377" spans="1:14" s="91" customFormat="1" ht="60.75" x14ac:dyDescent="0.25">
      <c r="A377" s="88">
        <f t="shared" si="94"/>
        <v>327</v>
      </c>
      <c r="B377" s="35" t="s">
        <v>338</v>
      </c>
      <c r="C377" s="36" t="s">
        <v>1024</v>
      </c>
      <c r="D377" s="34">
        <v>124.946</v>
      </c>
      <c r="E377" s="34">
        <v>62.472999999999999</v>
      </c>
      <c r="F377" s="34"/>
      <c r="G377" s="34"/>
      <c r="H377" s="34">
        <v>36.773000000000003</v>
      </c>
      <c r="I377" s="34"/>
      <c r="J377" s="34"/>
      <c r="K377" s="34">
        <v>25.7</v>
      </c>
      <c r="L377" s="34"/>
      <c r="M377" s="34"/>
      <c r="N377" s="99" t="s">
        <v>1030</v>
      </c>
    </row>
    <row r="378" spans="1:14" s="91" customFormat="1" ht="75" customHeight="1" x14ac:dyDescent="0.25">
      <c r="A378" s="88">
        <f t="shared" si="94"/>
        <v>328</v>
      </c>
      <c r="B378" s="35" t="s">
        <v>339</v>
      </c>
      <c r="C378" s="36" t="s">
        <v>1024</v>
      </c>
      <c r="D378" s="34">
        <v>142.786</v>
      </c>
      <c r="E378" s="34">
        <v>71.3</v>
      </c>
      <c r="F378" s="34"/>
      <c r="G378" s="34"/>
      <c r="H378" s="34">
        <v>41</v>
      </c>
      <c r="I378" s="34"/>
      <c r="J378" s="34"/>
      <c r="K378" s="34">
        <v>30.486000000000001</v>
      </c>
      <c r="L378" s="34"/>
      <c r="M378" s="34"/>
      <c r="N378" s="99" t="s">
        <v>1031</v>
      </c>
    </row>
    <row r="379" spans="1:14" s="91" customFormat="1" ht="50.25" customHeight="1" x14ac:dyDescent="0.25">
      <c r="A379" s="88">
        <f t="shared" si="94"/>
        <v>329</v>
      </c>
      <c r="B379" s="35" t="s">
        <v>340</v>
      </c>
      <c r="C379" s="36" t="s">
        <v>1024</v>
      </c>
      <c r="D379" s="34">
        <v>102.24</v>
      </c>
      <c r="E379" s="34">
        <v>51</v>
      </c>
      <c r="F379" s="34"/>
      <c r="G379" s="34"/>
      <c r="H379" s="34">
        <v>30</v>
      </c>
      <c r="I379" s="34"/>
      <c r="J379" s="34"/>
      <c r="K379" s="34">
        <v>21.24</v>
      </c>
      <c r="L379" s="34"/>
      <c r="M379" s="34"/>
      <c r="N379" s="99" t="s">
        <v>1031</v>
      </c>
    </row>
    <row r="380" spans="1:14" s="91" customFormat="1" ht="54" customHeight="1" x14ac:dyDescent="0.25">
      <c r="A380" s="88">
        <f t="shared" si="94"/>
        <v>330</v>
      </c>
      <c r="B380" s="35" t="s">
        <v>341</v>
      </c>
      <c r="C380" s="36" t="s">
        <v>1024</v>
      </c>
      <c r="D380" s="34">
        <v>244.952</v>
      </c>
      <c r="E380" s="34">
        <v>110.22799999999999</v>
      </c>
      <c r="F380" s="34"/>
      <c r="G380" s="34"/>
      <c r="H380" s="34">
        <v>85.733000000000004</v>
      </c>
      <c r="I380" s="34"/>
      <c r="J380" s="34"/>
      <c r="K380" s="34">
        <v>48.991</v>
      </c>
      <c r="L380" s="34"/>
      <c r="M380" s="34"/>
      <c r="N380" s="99" t="s">
        <v>1031</v>
      </c>
    </row>
    <row r="381" spans="1:14" s="91" customFormat="1" ht="57" customHeight="1" x14ac:dyDescent="0.25">
      <c r="A381" s="88">
        <f t="shared" si="94"/>
        <v>331</v>
      </c>
      <c r="B381" s="35" t="s">
        <v>342</v>
      </c>
      <c r="C381" s="36" t="s">
        <v>1024</v>
      </c>
      <c r="D381" s="34">
        <v>174.31</v>
      </c>
      <c r="E381" s="34">
        <v>87</v>
      </c>
      <c r="F381" s="34"/>
      <c r="G381" s="34"/>
      <c r="H381" s="34">
        <v>51</v>
      </c>
      <c r="I381" s="34"/>
      <c r="J381" s="34"/>
      <c r="K381" s="34">
        <v>36.31</v>
      </c>
      <c r="L381" s="34">
        <v>8.3759999999999994</v>
      </c>
      <c r="M381" s="34">
        <v>8.3759999999999994</v>
      </c>
      <c r="N381" s="99" t="s">
        <v>1032</v>
      </c>
    </row>
    <row r="382" spans="1:14" s="91" customFormat="1" ht="96" customHeight="1" x14ac:dyDescent="0.25">
      <c r="A382" s="88">
        <f t="shared" si="94"/>
        <v>332</v>
      </c>
      <c r="B382" s="35" t="s">
        <v>343</v>
      </c>
      <c r="C382" s="36" t="s">
        <v>1024</v>
      </c>
      <c r="D382" s="34">
        <v>106</v>
      </c>
      <c r="E382" s="34">
        <v>53</v>
      </c>
      <c r="F382" s="34">
        <v>53</v>
      </c>
      <c r="G382" s="34"/>
      <c r="H382" s="34">
        <v>32</v>
      </c>
      <c r="I382" s="34">
        <v>32</v>
      </c>
      <c r="J382" s="34">
        <v>32</v>
      </c>
      <c r="K382" s="34">
        <v>21</v>
      </c>
      <c r="L382" s="34">
        <v>21</v>
      </c>
      <c r="M382" s="34">
        <v>21</v>
      </c>
      <c r="N382" s="99" t="s">
        <v>1034</v>
      </c>
    </row>
    <row r="383" spans="1:14" s="91" customFormat="1" ht="65.25" customHeight="1" x14ac:dyDescent="0.25">
      <c r="A383" s="88">
        <f t="shared" si="94"/>
        <v>333</v>
      </c>
      <c r="B383" s="35" t="s">
        <v>344</v>
      </c>
      <c r="C383" s="36" t="s">
        <v>1024</v>
      </c>
      <c r="D383" s="34">
        <v>215.06399999999999</v>
      </c>
      <c r="E383" s="34">
        <v>107.252</v>
      </c>
      <c r="F383" s="34"/>
      <c r="G383" s="34"/>
      <c r="H383" s="34">
        <v>66.369</v>
      </c>
      <c r="I383" s="34"/>
      <c r="J383" s="34"/>
      <c r="K383" s="34">
        <v>41.442999999999998</v>
      </c>
      <c r="L383" s="34"/>
      <c r="M383" s="34"/>
      <c r="N383" s="99"/>
    </row>
    <row r="384" spans="1:14" s="91" customFormat="1" ht="110.25" customHeight="1" x14ac:dyDescent="0.25">
      <c r="A384" s="88">
        <f t="shared" si="94"/>
        <v>334</v>
      </c>
      <c r="B384" s="35" t="s">
        <v>345</v>
      </c>
      <c r="C384" s="36" t="s">
        <v>1024</v>
      </c>
      <c r="D384" s="34">
        <v>150.01599999999999</v>
      </c>
      <c r="E384" s="34">
        <v>75</v>
      </c>
      <c r="F384" s="34"/>
      <c r="G384" s="34"/>
      <c r="H384" s="34">
        <v>45.015999999999998</v>
      </c>
      <c r="I384" s="34">
        <v>31.9</v>
      </c>
      <c r="J384" s="34">
        <v>31.9</v>
      </c>
      <c r="K384" s="34">
        <v>30</v>
      </c>
      <c r="L384" s="34"/>
      <c r="M384" s="34"/>
      <c r="N384" s="99" t="s">
        <v>1035</v>
      </c>
    </row>
    <row r="385" spans="1:14" s="91" customFormat="1" ht="107.25" customHeight="1" x14ac:dyDescent="0.25">
      <c r="A385" s="88">
        <f t="shared" si="94"/>
        <v>335</v>
      </c>
      <c r="B385" s="35" t="s">
        <v>346</v>
      </c>
      <c r="C385" s="36" t="s">
        <v>1024</v>
      </c>
      <c r="D385" s="34">
        <v>150</v>
      </c>
      <c r="E385" s="34">
        <v>67.5</v>
      </c>
      <c r="F385" s="34"/>
      <c r="G385" s="34"/>
      <c r="H385" s="34">
        <v>45</v>
      </c>
      <c r="I385" s="34">
        <v>45</v>
      </c>
      <c r="J385" s="34">
        <v>45</v>
      </c>
      <c r="K385" s="34">
        <v>37.5</v>
      </c>
      <c r="L385" s="34">
        <v>37.5</v>
      </c>
      <c r="M385" s="34">
        <v>37.5</v>
      </c>
      <c r="N385" s="99" t="s">
        <v>1033</v>
      </c>
    </row>
    <row r="386" spans="1:14" s="91" customFormat="1" ht="107.25" customHeight="1" x14ac:dyDescent="0.25">
      <c r="A386" s="88">
        <f t="shared" si="94"/>
        <v>336</v>
      </c>
      <c r="B386" s="35" t="s">
        <v>347</v>
      </c>
      <c r="C386" s="36" t="s">
        <v>1024</v>
      </c>
      <c r="D386" s="34">
        <v>299.93200000000002</v>
      </c>
      <c r="E386" s="34">
        <v>134.96899999999999</v>
      </c>
      <c r="F386" s="34">
        <v>134.96899999999999</v>
      </c>
      <c r="G386" s="34"/>
      <c r="H386" s="34">
        <v>104.976</v>
      </c>
      <c r="I386" s="34">
        <v>104.976</v>
      </c>
      <c r="J386" s="34">
        <v>104.976</v>
      </c>
      <c r="K386" s="34">
        <v>59.987000000000002</v>
      </c>
      <c r="L386" s="34">
        <v>59.987000000000002</v>
      </c>
      <c r="M386" s="34">
        <v>59.987000000000002</v>
      </c>
      <c r="N386" s="99" t="s">
        <v>1037</v>
      </c>
    </row>
    <row r="387" spans="1:14" s="91" customFormat="1" ht="92.25" customHeight="1" x14ac:dyDescent="0.25">
      <c r="A387" s="88">
        <f t="shared" ref="A387:A388" si="95">A386+1</f>
        <v>337</v>
      </c>
      <c r="B387" s="35" t="s">
        <v>348</v>
      </c>
      <c r="C387" s="36" t="s">
        <v>1024</v>
      </c>
      <c r="D387" s="34">
        <v>136.726</v>
      </c>
      <c r="E387" s="34">
        <v>68.259</v>
      </c>
      <c r="F387" s="34">
        <v>68.259</v>
      </c>
      <c r="G387" s="34"/>
      <c r="H387" s="34">
        <v>36</v>
      </c>
      <c r="I387" s="34">
        <v>36</v>
      </c>
      <c r="J387" s="34">
        <v>36</v>
      </c>
      <c r="K387" s="34">
        <v>32.466999999999999</v>
      </c>
      <c r="L387" s="34">
        <v>32.106999999999999</v>
      </c>
      <c r="M387" s="34">
        <v>32.106999999999999</v>
      </c>
      <c r="N387" s="99" t="s">
        <v>1037</v>
      </c>
    </row>
    <row r="388" spans="1:14" s="91" customFormat="1" ht="81" customHeight="1" x14ac:dyDescent="0.25">
      <c r="A388" s="88">
        <f t="shared" si="95"/>
        <v>338</v>
      </c>
      <c r="B388" s="35" t="s">
        <v>1038</v>
      </c>
      <c r="C388" s="36" t="s">
        <v>1039</v>
      </c>
      <c r="D388" s="34">
        <v>500</v>
      </c>
      <c r="E388" s="34">
        <v>250</v>
      </c>
      <c r="F388" s="34"/>
      <c r="G388" s="34"/>
      <c r="H388" s="34">
        <v>170</v>
      </c>
      <c r="I388" s="34"/>
      <c r="J388" s="34"/>
      <c r="K388" s="34">
        <v>80</v>
      </c>
      <c r="L388" s="34"/>
      <c r="M388" s="34"/>
      <c r="N388" s="99" t="s">
        <v>1040</v>
      </c>
    </row>
    <row r="389" spans="1:14" s="78" customFormat="1" x14ac:dyDescent="0.3">
      <c r="A389" s="75"/>
      <c r="B389" s="71" t="s">
        <v>349</v>
      </c>
      <c r="C389" s="62"/>
      <c r="D389" s="77">
        <f t="shared" ref="D389:M389" si="96">SUM(D390:D395)</f>
        <v>2020.0129999999999</v>
      </c>
      <c r="E389" s="77">
        <f t="shared" si="96"/>
        <v>1005.73</v>
      </c>
      <c r="F389" s="77">
        <f t="shared" si="96"/>
        <v>560.36458000000005</v>
      </c>
      <c r="G389" s="77">
        <f t="shared" si="96"/>
        <v>205.20100000000002</v>
      </c>
      <c r="H389" s="77">
        <f t="shared" si="96"/>
        <v>496.28300000000002</v>
      </c>
      <c r="I389" s="77">
        <f t="shared" si="96"/>
        <v>347.79032999999998</v>
      </c>
      <c r="J389" s="77">
        <f t="shared" si="96"/>
        <v>347.79032999999998</v>
      </c>
      <c r="K389" s="77">
        <f t="shared" si="96"/>
        <v>518</v>
      </c>
      <c r="L389" s="77">
        <f t="shared" si="96"/>
        <v>205</v>
      </c>
      <c r="M389" s="77">
        <f t="shared" si="96"/>
        <v>205</v>
      </c>
      <c r="N389" s="77"/>
    </row>
    <row r="390" spans="1:14" s="91" customFormat="1" ht="90.75" customHeight="1" x14ac:dyDescent="0.25">
      <c r="A390" s="88">
        <f>A388+1</f>
        <v>339</v>
      </c>
      <c r="B390" s="35" t="s">
        <v>350</v>
      </c>
      <c r="C390" s="36" t="s">
        <v>1041</v>
      </c>
      <c r="D390" s="34">
        <v>245.73099999999999</v>
      </c>
      <c r="E390" s="34">
        <v>120</v>
      </c>
      <c r="F390" s="34">
        <v>106.986</v>
      </c>
      <c r="G390" s="34">
        <v>100.77500000000001</v>
      </c>
      <c r="H390" s="34">
        <v>60.731000000000002</v>
      </c>
      <c r="I390" s="34">
        <v>50.092170000000003</v>
      </c>
      <c r="J390" s="34">
        <v>50.092170000000003</v>
      </c>
      <c r="K390" s="34">
        <v>65</v>
      </c>
      <c r="L390" s="34">
        <v>65</v>
      </c>
      <c r="M390" s="34">
        <v>65</v>
      </c>
      <c r="N390" s="99" t="s">
        <v>1042</v>
      </c>
    </row>
    <row r="391" spans="1:14" s="91" customFormat="1" ht="60.75" x14ac:dyDescent="0.25">
      <c r="A391" s="88">
        <f t="shared" ref="A391:A395" si="97">A390+1</f>
        <v>340</v>
      </c>
      <c r="B391" s="35" t="s">
        <v>351</v>
      </c>
      <c r="C391" s="36" t="s">
        <v>1041</v>
      </c>
      <c r="D391" s="34">
        <v>260.22500000000002</v>
      </c>
      <c r="E391" s="34">
        <v>130</v>
      </c>
      <c r="F391" s="34"/>
      <c r="G391" s="34"/>
      <c r="H391" s="34">
        <v>60.225000000000001</v>
      </c>
      <c r="I391" s="34"/>
      <c r="J391" s="34"/>
      <c r="K391" s="34">
        <v>70</v>
      </c>
      <c r="L391" s="34"/>
      <c r="M391" s="34"/>
      <c r="N391" s="99"/>
    </row>
    <row r="392" spans="1:14" s="91" customFormat="1" ht="82.5" customHeight="1" x14ac:dyDescent="0.25">
      <c r="A392" s="88">
        <f t="shared" si="97"/>
        <v>341</v>
      </c>
      <c r="B392" s="35" t="s">
        <v>352</v>
      </c>
      <c r="C392" s="36" t="s">
        <v>1041</v>
      </c>
      <c r="D392" s="34">
        <v>413.97199999999998</v>
      </c>
      <c r="E392" s="34">
        <v>206.98599999999999</v>
      </c>
      <c r="F392" s="34">
        <v>120.8</v>
      </c>
      <c r="G392" s="39"/>
      <c r="H392" s="34">
        <v>103.986</v>
      </c>
      <c r="I392" s="34">
        <v>50.84</v>
      </c>
      <c r="J392" s="34">
        <v>50.84</v>
      </c>
      <c r="K392" s="34">
        <v>103</v>
      </c>
      <c r="L392" s="34">
        <v>100</v>
      </c>
      <c r="M392" s="34">
        <v>100</v>
      </c>
      <c r="N392" s="99" t="s">
        <v>1043</v>
      </c>
    </row>
    <row r="393" spans="1:14" s="91" customFormat="1" ht="60.75" x14ac:dyDescent="0.25">
      <c r="A393" s="88">
        <f t="shared" si="97"/>
        <v>342</v>
      </c>
      <c r="B393" s="35" t="s">
        <v>353</v>
      </c>
      <c r="C393" s="36" t="s">
        <v>1041</v>
      </c>
      <c r="D393" s="34">
        <v>100.6</v>
      </c>
      <c r="E393" s="34">
        <v>50</v>
      </c>
      <c r="F393" s="34">
        <v>50</v>
      </c>
      <c r="G393" s="34"/>
      <c r="H393" s="34">
        <v>20.6</v>
      </c>
      <c r="I393" s="34"/>
      <c r="J393" s="34"/>
      <c r="K393" s="34">
        <v>30</v>
      </c>
      <c r="L393" s="34"/>
      <c r="M393" s="34"/>
      <c r="N393" s="99" t="s">
        <v>1044</v>
      </c>
    </row>
    <row r="394" spans="1:14" s="91" customFormat="1" ht="101.25" x14ac:dyDescent="0.25">
      <c r="A394" s="88">
        <f t="shared" si="97"/>
        <v>343</v>
      </c>
      <c r="B394" s="35" t="s">
        <v>354</v>
      </c>
      <c r="C394" s="36" t="s">
        <v>1041</v>
      </c>
      <c r="D394" s="34">
        <v>499.48899999999998</v>
      </c>
      <c r="E394" s="34">
        <v>249.744</v>
      </c>
      <c r="F394" s="39">
        <v>116.58257999999999</v>
      </c>
      <c r="G394" s="34">
        <v>104.426</v>
      </c>
      <c r="H394" s="34">
        <v>124.745</v>
      </c>
      <c r="I394" s="34">
        <v>120.86216</v>
      </c>
      <c r="J394" s="34">
        <v>120.86216</v>
      </c>
      <c r="K394" s="34">
        <v>125</v>
      </c>
      <c r="L394" s="34"/>
      <c r="M394" s="34"/>
      <c r="N394" s="99" t="s">
        <v>1042</v>
      </c>
    </row>
    <row r="395" spans="1:14" s="91" customFormat="1" ht="60.75" x14ac:dyDescent="0.25">
      <c r="A395" s="88">
        <f t="shared" si="97"/>
        <v>344</v>
      </c>
      <c r="B395" s="35" t="s">
        <v>1045</v>
      </c>
      <c r="C395" s="36" t="s">
        <v>1041</v>
      </c>
      <c r="D395" s="34">
        <v>499.99599999999998</v>
      </c>
      <c r="E395" s="34">
        <v>249</v>
      </c>
      <c r="F395" s="39">
        <v>165.99600000000001</v>
      </c>
      <c r="G395" s="34"/>
      <c r="H395" s="34">
        <v>125.996</v>
      </c>
      <c r="I395" s="34">
        <v>125.996</v>
      </c>
      <c r="J395" s="34">
        <v>125.996</v>
      </c>
      <c r="K395" s="34">
        <v>125</v>
      </c>
      <c r="L395" s="34">
        <v>40</v>
      </c>
      <c r="M395" s="34">
        <v>40</v>
      </c>
      <c r="N395" s="99" t="s">
        <v>1043</v>
      </c>
    </row>
    <row r="396" spans="1:14" s="78" customFormat="1" x14ac:dyDescent="0.3">
      <c r="A396" s="75"/>
      <c r="B396" s="71" t="s">
        <v>355</v>
      </c>
      <c r="C396" s="62"/>
      <c r="D396" s="77">
        <f t="shared" ref="D396:E396" si="98">SUM(D397:D406)</f>
        <v>3288.0250000000005</v>
      </c>
      <c r="E396" s="77">
        <f t="shared" si="98"/>
        <v>1643.7829999999999</v>
      </c>
      <c r="F396" s="77">
        <f>SUM(F397:F406)</f>
        <v>829.69200000000012</v>
      </c>
      <c r="G396" s="77">
        <f>SUM(G397:G406)</f>
        <v>430.48</v>
      </c>
      <c r="H396" s="77">
        <f t="shared" ref="H396:M396" si="99">SUM(H397:H406)</f>
        <v>972.85300000000007</v>
      </c>
      <c r="I396" s="77">
        <f t="shared" si="99"/>
        <v>553.14800000000002</v>
      </c>
      <c r="J396" s="77">
        <f t="shared" si="99"/>
        <v>552.55600000000004</v>
      </c>
      <c r="K396" s="77">
        <f t="shared" si="99"/>
        <v>671.3889999999999</v>
      </c>
      <c r="L396" s="77">
        <f t="shared" si="99"/>
        <v>325.38400000000001</v>
      </c>
      <c r="M396" s="77">
        <f t="shared" si="99"/>
        <v>308.18399999999997</v>
      </c>
      <c r="N396" s="77"/>
    </row>
    <row r="397" spans="1:14" s="91" customFormat="1" ht="56.25" customHeight="1" x14ac:dyDescent="0.25">
      <c r="A397" s="88">
        <f>A395+1</f>
        <v>345</v>
      </c>
      <c r="B397" s="35" t="s">
        <v>41</v>
      </c>
      <c r="C397" s="36" t="s">
        <v>1046</v>
      </c>
      <c r="D397" s="34">
        <v>480</v>
      </c>
      <c r="E397" s="34">
        <v>240</v>
      </c>
      <c r="F397" s="34"/>
      <c r="G397" s="34"/>
      <c r="H397" s="34">
        <v>143</v>
      </c>
      <c r="I397" s="34"/>
      <c r="J397" s="34"/>
      <c r="K397" s="34">
        <v>97</v>
      </c>
      <c r="L397" s="34"/>
      <c r="M397" s="34"/>
      <c r="N397" s="99"/>
    </row>
    <row r="398" spans="1:14" s="91" customFormat="1" ht="56.25" customHeight="1" x14ac:dyDescent="0.25">
      <c r="A398" s="88">
        <f t="shared" ref="A398:A406" si="100">A397+1</f>
        <v>346</v>
      </c>
      <c r="B398" s="35" t="s">
        <v>356</v>
      </c>
      <c r="C398" s="36" t="s">
        <v>1046</v>
      </c>
      <c r="D398" s="34">
        <v>427</v>
      </c>
      <c r="E398" s="34">
        <v>213.5</v>
      </c>
      <c r="F398" s="34"/>
      <c r="G398" s="34"/>
      <c r="H398" s="34">
        <v>127.8</v>
      </c>
      <c r="I398" s="34"/>
      <c r="J398" s="34"/>
      <c r="K398" s="34">
        <v>85.7</v>
      </c>
      <c r="L398" s="34"/>
      <c r="M398" s="34"/>
      <c r="N398" s="99"/>
    </row>
    <row r="399" spans="1:14" s="91" customFormat="1" ht="56.25" customHeight="1" x14ac:dyDescent="0.25">
      <c r="A399" s="88">
        <f t="shared" si="100"/>
        <v>347</v>
      </c>
      <c r="B399" s="35" t="s">
        <v>357</v>
      </c>
      <c r="C399" s="36" t="s">
        <v>1046</v>
      </c>
      <c r="D399" s="34">
        <v>110</v>
      </c>
      <c r="E399" s="34">
        <v>55</v>
      </c>
      <c r="F399" s="34"/>
      <c r="G399" s="34"/>
      <c r="H399" s="34">
        <v>32</v>
      </c>
      <c r="I399" s="34"/>
      <c r="J399" s="34"/>
      <c r="K399" s="34">
        <v>23</v>
      </c>
      <c r="L399" s="34">
        <v>0</v>
      </c>
      <c r="M399" s="34">
        <v>0</v>
      </c>
      <c r="N399" s="99" t="s">
        <v>740</v>
      </c>
    </row>
    <row r="400" spans="1:14" s="91" customFormat="1" ht="98.25" customHeight="1" x14ac:dyDescent="0.25">
      <c r="A400" s="88">
        <f t="shared" si="100"/>
        <v>348</v>
      </c>
      <c r="B400" s="35" t="s">
        <v>358</v>
      </c>
      <c r="C400" s="36" t="s">
        <v>1046</v>
      </c>
      <c r="D400" s="34">
        <v>226.15899999999999</v>
      </c>
      <c r="E400" s="34">
        <v>113.07899999999999</v>
      </c>
      <c r="F400" s="39">
        <v>95.085999999999999</v>
      </c>
      <c r="G400" s="34">
        <v>50.209000000000003</v>
      </c>
      <c r="H400" s="34">
        <v>59.521000000000001</v>
      </c>
      <c r="I400" s="34">
        <v>59.521000000000001</v>
      </c>
      <c r="J400" s="34">
        <v>59.521000000000001</v>
      </c>
      <c r="K400" s="34">
        <v>53.558999999999997</v>
      </c>
      <c r="L400" s="34">
        <v>40.079000000000001</v>
      </c>
      <c r="M400" s="34">
        <v>22.879000000000001</v>
      </c>
      <c r="N400" s="99" t="s">
        <v>1047</v>
      </c>
    </row>
    <row r="401" spans="1:14" s="91" customFormat="1" ht="40.5" x14ac:dyDescent="0.25">
      <c r="A401" s="88">
        <f t="shared" si="100"/>
        <v>349</v>
      </c>
      <c r="B401" s="35" t="s">
        <v>359</v>
      </c>
      <c r="C401" s="36" t="s">
        <v>1046</v>
      </c>
      <c r="D401" s="34">
        <v>299.83100000000002</v>
      </c>
      <c r="E401" s="34">
        <v>149.9</v>
      </c>
      <c r="F401" s="34">
        <v>147.65600000000001</v>
      </c>
      <c r="G401" s="34">
        <v>147.65600000000001</v>
      </c>
      <c r="H401" s="34">
        <v>89.930999999999997</v>
      </c>
      <c r="I401" s="34">
        <v>87.688000000000002</v>
      </c>
      <c r="J401" s="34">
        <v>87.688000000000002</v>
      </c>
      <c r="K401" s="34">
        <v>60</v>
      </c>
      <c r="L401" s="34">
        <v>60</v>
      </c>
      <c r="M401" s="34">
        <v>60</v>
      </c>
      <c r="N401" s="99" t="s">
        <v>1048</v>
      </c>
    </row>
    <row r="402" spans="1:14" s="91" customFormat="1" ht="154.5" customHeight="1" x14ac:dyDescent="0.25">
      <c r="A402" s="88">
        <f t="shared" si="100"/>
        <v>350</v>
      </c>
      <c r="B402" s="35" t="s">
        <v>360</v>
      </c>
      <c r="C402" s="36" t="s">
        <v>1046</v>
      </c>
      <c r="D402" s="34">
        <v>299.59800000000001</v>
      </c>
      <c r="E402" s="34">
        <v>149.69999999999999</v>
      </c>
      <c r="F402" s="34">
        <v>103.261</v>
      </c>
      <c r="G402" s="34">
        <v>85.742999999999995</v>
      </c>
      <c r="H402" s="34">
        <v>89.837000000000003</v>
      </c>
      <c r="I402" s="34">
        <v>89.837000000000003</v>
      </c>
      <c r="J402" s="34">
        <v>89.837000000000003</v>
      </c>
      <c r="K402" s="34">
        <v>60.061</v>
      </c>
      <c r="L402" s="34">
        <v>13.561</v>
      </c>
      <c r="M402" s="34">
        <v>13.561</v>
      </c>
      <c r="N402" s="99" t="s">
        <v>1049</v>
      </c>
    </row>
    <row r="403" spans="1:14" s="91" customFormat="1" ht="136.5" customHeight="1" x14ac:dyDescent="0.25">
      <c r="A403" s="88">
        <f t="shared" si="100"/>
        <v>351</v>
      </c>
      <c r="B403" s="35" t="s">
        <v>361</v>
      </c>
      <c r="C403" s="36" t="s">
        <v>1046</v>
      </c>
      <c r="D403" s="34">
        <v>299.74200000000002</v>
      </c>
      <c r="E403" s="34">
        <v>149.80000000000001</v>
      </c>
      <c r="F403" s="34">
        <v>148.33600000000001</v>
      </c>
      <c r="G403" s="34">
        <v>146.87200000000001</v>
      </c>
      <c r="H403" s="34">
        <v>89.668999999999997</v>
      </c>
      <c r="I403" s="34">
        <v>88.668999999999997</v>
      </c>
      <c r="J403" s="34">
        <v>88.668999999999997</v>
      </c>
      <c r="K403" s="34">
        <v>60.272999999999996</v>
      </c>
      <c r="L403" s="34">
        <v>60.272999999999996</v>
      </c>
      <c r="M403" s="34">
        <v>60.272999999999996</v>
      </c>
      <c r="N403" s="99" t="s">
        <v>707</v>
      </c>
    </row>
    <row r="404" spans="1:14" s="91" customFormat="1" ht="73.5" customHeight="1" x14ac:dyDescent="0.25">
      <c r="A404" s="88">
        <f t="shared" si="100"/>
        <v>352</v>
      </c>
      <c r="B404" s="35" t="s">
        <v>362</v>
      </c>
      <c r="C404" s="118" t="s">
        <v>1046</v>
      </c>
      <c r="D404" s="34">
        <v>297.108</v>
      </c>
      <c r="E404" s="34">
        <v>148.554</v>
      </c>
      <c r="F404" s="34">
        <v>94.71</v>
      </c>
      <c r="G404" s="34"/>
      <c r="H404" s="34">
        <v>62.037999999999997</v>
      </c>
      <c r="I404" s="34">
        <v>62.037999999999997</v>
      </c>
      <c r="J404" s="34">
        <v>62.037999999999997</v>
      </c>
      <c r="K404" s="34">
        <v>86.515999999999991</v>
      </c>
      <c r="L404" s="34">
        <v>76.191000000000003</v>
      </c>
      <c r="M404" s="34">
        <v>76.191000000000003</v>
      </c>
      <c r="N404" s="99" t="s">
        <v>1050</v>
      </c>
    </row>
    <row r="405" spans="1:14" s="91" customFormat="1" ht="90.75" customHeight="1" x14ac:dyDescent="0.25">
      <c r="A405" s="88">
        <f t="shared" si="100"/>
        <v>353</v>
      </c>
      <c r="B405" s="35" t="s">
        <v>1051</v>
      </c>
      <c r="C405" s="118" t="s">
        <v>1046</v>
      </c>
      <c r="D405" s="34">
        <v>499.93200000000002</v>
      </c>
      <c r="E405" s="89">
        <v>249.95</v>
      </c>
      <c r="F405" s="39">
        <v>240.643</v>
      </c>
      <c r="H405" s="34">
        <v>174.702</v>
      </c>
      <c r="I405" s="34">
        <v>165.39500000000001</v>
      </c>
      <c r="J405" s="34">
        <v>164.803</v>
      </c>
      <c r="K405" s="34">
        <v>75.28</v>
      </c>
      <c r="L405" s="34">
        <v>75.28</v>
      </c>
      <c r="M405" s="34">
        <v>75.28</v>
      </c>
      <c r="N405" s="99" t="s">
        <v>1052</v>
      </c>
    </row>
    <row r="406" spans="1:14" s="91" customFormat="1" ht="73.5" customHeight="1" x14ac:dyDescent="0.25">
      <c r="A406" s="88">
        <f t="shared" si="100"/>
        <v>354</v>
      </c>
      <c r="B406" s="35" t="s">
        <v>1053</v>
      </c>
      <c r="C406" s="118" t="s">
        <v>1046</v>
      </c>
      <c r="D406" s="34">
        <v>348.65499999999997</v>
      </c>
      <c r="E406" s="89">
        <v>174.3</v>
      </c>
      <c r="F406" s="34"/>
      <c r="G406" s="34"/>
      <c r="H406" s="34">
        <v>104.355</v>
      </c>
      <c r="I406" s="34"/>
      <c r="J406" s="34"/>
      <c r="K406" s="34">
        <v>70</v>
      </c>
      <c r="L406" s="34"/>
      <c r="M406" s="34"/>
      <c r="N406" s="99" t="s">
        <v>1054</v>
      </c>
    </row>
    <row r="407" spans="1:14" s="78" customFormat="1" x14ac:dyDescent="0.3">
      <c r="A407" s="75"/>
      <c r="B407" s="135" t="s">
        <v>363</v>
      </c>
      <c r="C407" s="137"/>
      <c r="D407" s="136">
        <f t="shared" ref="D407:M407" si="101">SUM(D408:D417)</f>
        <v>3289.6329999999998</v>
      </c>
      <c r="E407" s="77">
        <f t="shared" si="101"/>
        <v>1644.8149999999998</v>
      </c>
      <c r="F407" s="77">
        <f t="shared" si="101"/>
        <v>561.89699999999993</v>
      </c>
      <c r="G407" s="77">
        <f t="shared" si="101"/>
        <v>227.173</v>
      </c>
      <c r="H407" s="77">
        <f t="shared" si="101"/>
        <v>889.23500000000013</v>
      </c>
      <c r="I407" s="77">
        <f t="shared" si="101"/>
        <v>157.92500000000001</v>
      </c>
      <c r="J407" s="77">
        <f t="shared" si="101"/>
        <v>157.92500000000001</v>
      </c>
      <c r="K407" s="77">
        <f t="shared" si="101"/>
        <v>755.58299999999997</v>
      </c>
      <c r="L407" s="77">
        <f t="shared" si="101"/>
        <v>521.49899999999991</v>
      </c>
      <c r="M407" s="77">
        <f t="shared" si="101"/>
        <v>252.91</v>
      </c>
      <c r="N407" s="77"/>
    </row>
    <row r="408" spans="1:14" s="91" customFormat="1" ht="73.5" customHeight="1" x14ac:dyDescent="0.25">
      <c r="A408" s="88">
        <f>A406+1</f>
        <v>355</v>
      </c>
      <c r="B408" s="35" t="s">
        <v>364</v>
      </c>
      <c r="C408" s="138" t="s">
        <v>1055</v>
      </c>
      <c r="D408" s="34">
        <v>271.48200000000003</v>
      </c>
      <c r="E408" s="34">
        <v>135.74100000000001</v>
      </c>
      <c r="F408" s="34"/>
      <c r="G408" s="34"/>
      <c r="H408" s="34">
        <v>65.741</v>
      </c>
      <c r="I408" s="34">
        <v>16.530999999999999</v>
      </c>
      <c r="J408" s="34">
        <v>16.530999999999999</v>
      </c>
      <c r="K408" s="34">
        <v>70</v>
      </c>
      <c r="L408" s="34">
        <v>45</v>
      </c>
      <c r="M408" s="34">
        <v>45</v>
      </c>
      <c r="N408" s="99" t="s">
        <v>657</v>
      </c>
    </row>
    <row r="409" spans="1:14" s="91" customFormat="1" ht="66" customHeight="1" x14ac:dyDescent="0.25">
      <c r="A409" s="88">
        <f t="shared" ref="A409:A417" si="102">A408+1</f>
        <v>356</v>
      </c>
      <c r="B409" s="35" t="s">
        <v>365</v>
      </c>
      <c r="C409" s="36" t="s">
        <v>1055</v>
      </c>
      <c r="D409" s="34">
        <v>177.35599999999999</v>
      </c>
      <c r="E409" s="34">
        <v>88.677999999999997</v>
      </c>
      <c r="F409" s="34">
        <v>66.2</v>
      </c>
      <c r="G409" s="34">
        <v>66.2</v>
      </c>
      <c r="H409" s="34">
        <v>45.677999999999997</v>
      </c>
      <c r="I409" s="34">
        <v>24.64</v>
      </c>
      <c r="J409" s="34">
        <v>24.64</v>
      </c>
      <c r="K409" s="34">
        <v>43</v>
      </c>
      <c r="L409" s="34">
        <v>43</v>
      </c>
      <c r="M409" s="34">
        <v>43</v>
      </c>
      <c r="N409" s="99" t="s">
        <v>657</v>
      </c>
    </row>
    <row r="410" spans="1:14" s="91" customFormat="1" ht="75" customHeight="1" x14ac:dyDescent="0.25">
      <c r="A410" s="88">
        <f t="shared" si="102"/>
        <v>357</v>
      </c>
      <c r="B410" s="35" t="s">
        <v>366</v>
      </c>
      <c r="C410" s="36" t="s">
        <v>1055</v>
      </c>
      <c r="D410" s="34">
        <v>299.93</v>
      </c>
      <c r="E410" s="34">
        <v>149.965</v>
      </c>
      <c r="F410" s="42">
        <v>124.233</v>
      </c>
      <c r="G410" s="42">
        <v>124.233</v>
      </c>
      <c r="H410" s="34">
        <v>89.494</v>
      </c>
      <c r="I410" s="34">
        <v>74.102000000000004</v>
      </c>
      <c r="J410" s="34">
        <v>74.102000000000004</v>
      </c>
      <c r="K410" s="34">
        <v>60.471000000000004</v>
      </c>
      <c r="L410" s="34">
        <v>60.471000000000004</v>
      </c>
      <c r="M410" s="34">
        <v>56.611000000000004</v>
      </c>
      <c r="N410" s="99" t="s">
        <v>1050</v>
      </c>
    </row>
    <row r="411" spans="1:14" s="91" customFormat="1" ht="73.5" customHeight="1" x14ac:dyDescent="0.25">
      <c r="A411" s="88">
        <f t="shared" si="102"/>
        <v>358</v>
      </c>
      <c r="B411" s="35" t="s">
        <v>367</v>
      </c>
      <c r="C411" s="36" t="s">
        <v>1055</v>
      </c>
      <c r="D411" s="34">
        <v>490</v>
      </c>
      <c r="E411" s="34">
        <v>245</v>
      </c>
      <c r="F411" s="42">
        <v>245</v>
      </c>
      <c r="G411" s="42"/>
      <c r="H411" s="34">
        <v>144.6</v>
      </c>
      <c r="I411" s="34"/>
      <c r="J411" s="34"/>
      <c r="K411" s="34">
        <v>100.4</v>
      </c>
      <c r="L411" s="34">
        <v>100.4</v>
      </c>
      <c r="M411" s="34"/>
      <c r="N411" s="99" t="s">
        <v>1056</v>
      </c>
    </row>
    <row r="412" spans="1:14" s="91" customFormat="1" ht="76.5" customHeight="1" x14ac:dyDescent="0.25">
      <c r="A412" s="88">
        <f t="shared" si="102"/>
        <v>359</v>
      </c>
      <c r="B412" s="35" t="s">
        <v>368</v>
      </c>
      <c r="C412" s="36" t="s">
        <v>1055</v>
      </c>
      <c r="D412" s="34">
        <v>100</v>
      </c>
      <c r="E412" s="34">
        <v>50</v>
      </c>
      <c r="F412" s="42">
        <v>50</v>
      </c>
      <c r="G412" s="42"/>
      <c r="H412" s="34">
        <v>23</v>
      </c>
      <c r="I412" s="34"/>
      <c r="J412" s="34"/>
      <c r="K412" s="34">
        <v>27</v>
      </c>
      <c r="L412" s="34">
        <v>27</v>
      </c>
      <c r="M412" s="34"/>
      <c r="N412" s="99" t="s">
        <v>1057</v>
      </c>
    </row>
    <row r="413" spans="1:14" s="91" customFormat="1" ht="206.25" customHeight="1" x14ac:dyDescent="0.25">
      <c r="A413" s="88">
        <f t="shared" si="102"/>
        <v>360</v>
      </c>
      <c r="B413" s="35" t="s">
        <v>369</v>
      </c>
      <c r="C413" s="36" t="s">
        <v>1055</v>
      </c>
      <c r="D413" s="34">
        <v>155.761</v>
      </c>
      <c r="E413" s="34">
        <v>77.88</v>
      </c>
      <c r="F413" s="42">
        <v>76.463999999999999</v>
      </c>
      <c r="G413" s="42">
        <v>36.74</v>
      </c>
      <c r="H413" s="34">
        <v>31.152999999999999</v>
      </c>
      <c r="I413" s="34">
        <v>31.152000000000001</v>
      </c>
      <c r="J413" s="34">
        <v>31.152000000000001</v>
      </c>
      <c r="K413" s="34">
        <v>46.728000000000002</v>
      </c>
      <c r="L413" s="34">
        <v>46.728000000000002</v>
      </c>
      <c r="M413" s="34">
        <v>46.728000000000002</v>
      </c>
      <c r="N413" s="99" t="s">
        <v>1058</v>
      </c>
    </row>
    <row r="414" spans="1:14" s="91" customFormat="1" ht="73.5" customHeight="1" x14ac:dyDescent="0.25">
      <c r="A414" s="88">
        <f t="shared" si="102"/>
        <v>361</v>
      </c>
      <c r="B414" s="35" t="s">
        <v>1059</v>
      </c>
      <c r="C414" s="36" t="s">
        <v>1055</v>
      </c>
      <c r="D414" s="34">
        <v>499.35599999999999</v>
      </c>
      <c r="E414" s="34">
        <v>249.678</v>
      </c>
      <c r="F414" s="34"/>
      <c r="G414" s="34"/>
      <c r="H414" s="34">
        <v>133.22399999999999</v>
      </c>
      <c r="I414" s="34"/>
      <c r="J414" s="34"/>
      <c r="K414" s="34">
        <v>116.45399999999999</v>
      </c>
      <c r="L414" s="34">
        <v>87.1</v>
      </c>
      <c r="M414" s="34">
        <v>39.296999999999997</v>
      </c>
      <c r="N414" s="99" t="s">
        <v>1060</v>
      </c>
    </row>
    <row r="415" spans="1:14" s="91" customFormat="1" ht="77.25" customHeight="1" x14ac:dyDescent="0.25">
      <c r="A415" s="88">
        <f t="shared" si="102"/>
        <v>362</v>
      </c>
      <c r="B415" s="35" t="s">
        <v>1061</v>
      </c>
      <c r="C415" s="36" t="s">
        <v>1055</v>
      </c>
      <c r="D415" s="34">
        <v>498.661</v>
      </c>
      <c r="E415" s="34">
        <v>249.33</v>
      </c>
      <c r="F415" s="34"/>
      <c r="G415" s="34"/>
      <c r="H415" s="34">
        <v>144.601</v>
      </c>
      <c r="I415" s="34">
        <v>5.4</v>
      </c>
      <c r="J415" s="34">
        <v>5.4</v>
      </c>
      <c r="K415" s="34">
        <v>104.73</v>
      </c>
      <c r="L415" s="34">
        <v>75</v>
      </c>
      <c r="M415" s="34">
        <v>9.516</v>
      </c>
      <c r="N415" s="99" t="s">
        <v>1062</v>
      </c>
    </row>
    <row r="416" spans="1:14" s="91" customFormat="1" ht="77.25" customHeight="1" x14ac:dyDescent="0.25">
      <c r="A416" s="88">
        <f t="shared" si="102"/>
        <v>363</v>
      </c>
      <c r="B416" s="35" t="s">
        <v>1063</v>
      </c>
      <c r="C416" s="36" t="s">
        <v>1055</v>
      </c>
      <c r="D416" s="34">
        <v>297.46600000000001</v>
      </c>
      <c r="E416" s="34">
        <v>148.733</v>
      </c>
      <c r="F416" s="34"/>
      <c r="G416" s="34"/>
      <c r="H416" s="34">
        <v>111.93300000000001</v>
      </c>
      <c r="I416" s="34"/>
      <c r="J416" s="34"/>
      <c r="K416" s="34">
        <v>36.799999999999997</v>
      </c>
      <c r="L416" s="34">
        <v>36.799999999999997</v>
      </c>
      <c r="M416" s="34">
        <v>12.757999999999999</v>
      </c>
      <c r="N416" s="99" t="s">
        <v>657</v>
      </c>
    </row>
    <row r="417" spans="1:14" s="91" customFormat="1" ht="77.25" customHeight="1" x14ac:dyDescent="0.25">
      <c r="A417" s="88">
        <f t="shared" si="102"/>
        <v>364</v>
      </c>
      <c r="B417" s="35" t="s">
        <v>1064</v>
      </c>
      <c r="C417" s="36" t="s">
        <v>1055</v>
      </c>
      <c r="D417" s="34">
        <v>499.62099999999998</v>
      </c>
      <c r="E417" s="34">
        <v>249.81</v>
      </c>
      <c r="F417" s="34"/>
      <c r="G417" s="34"/>
      <c r="H417" s="34">
        <v>99.811000000000007</v>
      </c>
      <c r="I417" s="34">
        <v>6.1</v>
      </c>
      <c r="J417" s="34">
        <v>6.1</v>
      </c>
      <c r="K417" s="34">
        <v>150</v>
      </c>
      <c r="L417" s="34"/>
      <c r="M417" s="34"/>
      <c r="N417" s="99" t="s">
        <v>657</v>
      </c>
    </row>
    <row r="418" spans="1:14" s="78" customFormat="1" x14ac:dyDescent="0.3">
      <c r="A418" s="75"/>
      <c r="B418" s="71" t="s">
        <v>370</v>
      </c>
      <c r="C418" s="62"/>
      <c r="D418" s="77">
        <f t="shared" ref="D418:M418" si="103">SUM(D419:D423)</f>
        <v>1899.53</v>
      </c>
      <c r="E418" s="77">
        <f t="shared" si="103"/>
        <v>809.49</v>
      </c>
      <c r="F418" s="77">
        <f t="shared" si="103"/>
        <v>0</v>
      </c>
      <c r="G418" s="77">
        <f t="shared" si="103"/>
        <v>0</v>
      </c>
      <c r="H418" s="77">
        <f t="shared" si="103"/>
        <v>725.16300000000001</v>
      </c>
      <c r="I418" s="77">
        <f t="shared" si="103"/>
        <v>158.52099999999999</v>
      </c>
      <c r="J418" s="77">
        <f t="shared" si="103"/>
        <v>105.422</v>
      </c>
      <c r="K418" s="77">
        <f t="shared" si="103"/>
        <v>364.87700000000001</v>
      </c>
      <c r="L418" s="77">
        <f t="shared" si="103"/>
        <v>189.30978999999999</v>
      </c>
      <c r="M418" s="77">
        <f t="shared" si="103"/>
        <v>189.30978999999999</v>
      </c>
      <c r="N418" s="77"/>
    </row>
    <row r="419" spans="1:14" s="91" customFormat="1" ht="129.75" customHeight="1" x14ac:dyDescent="0.25">
      <c r="A419" s="88">
        <f>A417+1</f>
        <v>365</v>
      </c>
      <c r="B419" s="35" t="s">
        <v>371</v>
      </c>
      <c r="C419" s="36" t="s">
        <v>1065</v>
      </c>
      <c r="D419" s="34">
        <v>499.85500000000002</v>
      </c>
      <c r="E419" s="34">
        <v>204.661</v>
      </c>
      <c r="F419" s="34"/>
      <c r="G419" s="34"/>
      <c r="H419" s="34">
        <v>204.661</v>
      </c>
      <c r="I419" s="34">
        <v>53.098999999999997</v>
      </c>
      <c r="J419" s="34"/>
      <c r="K419" s="34">
        <v>90.533000000000001</v>
      </c>
      <c r="L419" s="34">
        <v>63</v>
      </c>
      <c r="M419" s="34">
        <v>63</v>
      </c>
      <c r="N419" s="99" t="s">
        <v>1066</v>
      </c>
    </row>
    <row r="420" spans="1:14" s="91" customFormat="1" ht="76.5" customHeight="1" x14ac:dyDescent="0.25">
      <c r="A420" s="88">
        <f t="shared" ref="A420:A423" si="104">A419+1</f>
        <v>366</v>
      </c>
      <c r="B420" s="35" t="s">
        <v>372</v>
      </c>
      <c r="C420" s="36" t="s">
        <v>1067</v>
      </c>
      <c r="D420" s="34">
        <v>498.68799999999999</v>
      </c>
      <c r="E420" s="34">
        <v>187.00800000000001</v>
      </c>
      <c r="F420" s="34"/>
      <c r="G420" s="34"/>
      <c r="H420" s="34">
        <v>187.00800000000001</v>
      </c>
      <c r="I420" s="34">
        <v>105.422</v>
      </c>
      <c r="J420" s="34">
        <v>105.422</v>
      </c>
      <c r="K420" s="34">
        <v>124.672</v>
      </c>
      <c r="L420" s="34">
        <v>93.798000000000002</v>
      </c>
      <c r="M420" s="34">
        <v>93.798000000000002</v>
      </c>
      <c r="N420" s="99" t="s">
        <v>1068</v>
      </c>
    </row>
    <row r="421" spans="1:14" s="91" customFormat="1" ht="82.5" customHeight="1" x14ac:dyDescent="0.25">
      <c r="A421" s="88">
        <f t="shared" si="104"/>
        <v>367</v>
      </c>
      <c r="B421" s="35" t="s">
        <v>373</v>
      </c>
      <c r="C421" s="36" t="s">
        <v>1069</v>
      </c>
      <c r="D421" s="34">
        <v>299.988</v>
      </c>
      <c r="E421" s="34">
        <v>118.494</v>
      </c>
      <c r="F421" s="34"/>
      <c r="G421" s="34"/>
      <c r="H421" s="34">
        <v>118.494</v>
      </c>
      <c r="I421" s="34"/>
      <c r="J421" s="34"/>
      <c r="K421" s="34">
        <v>63</v>
      </c>
      <c r="L421" s="34"/>
      <c r="M421" s="34"/>
      <c r="N421" s="99" t="s">
        <v>1068</v>
      </c>
    </row>
    <row r="422" spans="1:14" s="91" customFormat="1" ht="75" customHeight="1" x14ac:dyDescent="0.25">
      <c r="A422" s="88">
        <f t="shared" si="104"/>
        <v>368</v>
      </c>
      <c r="B422" s="35" t="s">
        <v>374</v>
      </c>
      <c r="C422" s="36" t="s">
        <v>1067</v>
      </c>
      <c r="D422" s="34">
        <v>101.672</v>
      </c>
      <c r="E422" s="34">
        <v>50</v>
      </c>
      <c r="F422" s="34"/>
      <c r="G422" s="34"/>
      <c r="H422" s="34">
        <v>25</v>
      </c>
      <c r="I422" s="34"/>
      <c r="J422" s="34"/>
      <c r="K422" s="34">
        <v>26.672000000000001</v>
      </c>
      <c r="L422" s="34">
        <v>12.5</v>
      </c>
      <c r="M422" s="34">
        <v>12.5</v>
      </c>
      <c r="N422" s="99" t="s">
        <v>1070</v>
      </c>
    </row>
    <row r="423" spans="1:14" s="91" customFormat="1" ht="69" customHeight="1" x14ac:dyDescent="0.25">
      <c r="A423" s="88">
        <f t="shared" si="104"/>
        <v>369</v>
      </c>
      <c r="B423" s="35" t="s">
        <v>1071</v>
      </c>
      <c r="C423" s="36" t="s">
        <v>1065</v>
      </c>
      <c r="D423" s="34">
        <v>499.327</v>
      </c>
      <c r="E423" s="34">
        <v>249.327</v>
      </c>
      <c r="F423" s="34"/>
      <c r="G423" s="34"/>
      <c r="H423" s="34">
        <v>190</v>
      </c>
      <c r="I423" s="34"/>
      <c r="J423" s="34"/>
      <c r="K423" s="34">
        <v>60</v>
      </c>
      <c r="L423" s="34">
        <v>20.011790000000001</v>
      </c>
      <c r="M423" s="34">
        <v>20.011790000000001</v>
      </c>
      <c r="N423" s="99" t="s">
        <v>1072</v>
      </c>
    </row>
    <row r="424" spans="1:14" s="78" customFormat="1" x14ac:dyDescent="0.3">
      <c r="A424" s="75"/>
      <c r="B424" s="71" t="s">
        <v>375</v>
      </c>
      <c r="C424" s="62"/>
      <c r="D424" s="77">
        <f t="shared" ref="D424:M424" si="105">SUM(D425:D433)</f>
        <v>3045.9249999999993</v>
      </c>
      <c r="E424" s="77">
        <f t="shared" si="105"/>
        <v>1472</v>
      </c>
      <c r="F424" s="77">
        <f t="shared" si="105"/>
        <v>164.23</v>
      </c>
      <c r="G424" s="77">
        <f t="shared" si="105"/>
        <v>164.23</v>
      </c>
      <c r="H424" s="77">
        <f t="shared" si="105"/>
        <v>968.59999999999991</v>
      </c>
      <c r="I424" s="77">
        <f t="shared" si="105"/>
        <v>456.28654</v>
      </c>
      <c r="J424" s="77">
        <f t="shared" si="105"/>
        <v>456.28654</v>
      </c>
      <c r="K424" s="77">
        <f t="shared" si="105"/>
        <v>605.32500000000005</v>
      </c>
      <c r="L424" s="77">
        <f t="shared" si="105"/>
        <v>389.21577000000002</v>
      </c>
      <c r="M424" s="77">
        <f t="shared" si="105"/>
        <v>302.20677000000001</v>
      </c>
      <c r="N424" s="77"/>
    </row>
    <row r="425" spans="1:14" s="91" customFormat="1" ht="60.75" x14ac:dyDescent="0.25">
      <c r="A425" s="88">
        <f>A423+1</f>
        <v>370</v>
      </c>
      <c r="B425" s="35" t="s">
        <v>376</v>
      </c>
      <c r="C425" s="36" t="s">
        <v>1073</v>
      </c>
      <c r="D425" s="34">
        <v>110</v>
      </c>
      <c r="E425" s="34">
        <v>55</v>
      </c>
      <c r="F425" s="34">
        <v>54.63</v>
      </c>
      <c r="G425" s="34">
        <v>54.63</v>
      </c>
      <c r="H425" s="34">
        <v>32.5</v>
      </c>
      <c r="I425" s="34">
        <v>32.216859999999997</v>
      </c>
      <c r="J425" s="34">
        <v>32.216859999999997</v>
      </c>
      <c r="K425" s="34">
        <v>22.5</v>
      </c>
      <c r="L425" s="34">
        <v>22.78314</v>
      </c>
      <c r="M425" s="34">
        <v>22.78314</v>
      </c>
      <c r="N425" s="99" t="s">
        <v>1074</v>
      </c>
    </row>
    <row r="426" spans="1:14" s="91" customFormat="1" ht="81" x14ac:dyDescent="0.25">
      <c r="A426" s="88">
        <f t="shared" ref="A426:A433" si="106">A425+1</f>
        <v>371</v>
      </c>
      <c r="B426" s="35" t="s">
        <v>377</v>
      </c>
      <c r="C426" s="36" t="s">
        <v>1073</v>
      </c>
      <c r="D426" s="34">
        <v>299.947</v>
      </c>
      <c r="E426" s="34">
        <v>149</v>
      </c>
      <c r="F426" s="34"/>
      <c r="G426" s="34"/>
      <c r="H426" s="34">
        <v>89.995999999999995</v>
      </c>
      <c r="I426" s="34">
        <v>89.995999999999995</v>
      </c>
      <c r="J426" s="34">
        <v>89.995999999999995</v>
      </c>
      <c r="K426" s="34">
        <v>60.951000000000001</v>
      </c>
      <c r="L426" s="34">
        <v>60.951000000000001</v>
      </c>
      <c r="M426" s="34">
        <v>26.591999999999999</v>
      </c>
      <c r="N426" s="99" t="s">
        <v>1075</v>
      </c>
    </row>
    <row r="427" spans="1:14" s="91" customFormat="1" ht="263.25" x14ac:dyDescent="0.25">
      <c r="A427" s="88">
        <f t="shared" si="106"/>
        <v>372</v>
      </c>
      <c r="B427" s="35" t="s">
        <v>378</v>
      </c>
      <c r="C427" s="36" t="s">
        <v>1076</v>
      </c>
      <c r="D427" s="34">
        <v>327</v>
      </c>
      <c r="E427" s="34">
        <v>163</v>
      </c>
      <c r="F427" s="34"/>
      <c r="G427" s="34"/>
      <c r="H427" s="34">
        <v>98</v>
      </c>
      <c r="I427" s="34"/>
      <c r="J427" s="34"/>
      <c r="K427" s="34">
        <v>66</v>
      </c>
      <c r="L427" s="34"/>
      <c r="M427" s="34"/>
      <c r="N427" s="99" t="s">
        <v>1077</v>
      </c>
    </row>
    <row r="428" spans="1:14" s="91" customFormat="1" ht="209.25" customHeight="1" x14ac:dyDescent="0.25">
      <c r="A428" s="88">
        <f t="shared" si="106"/>
        <v>373</v>
      </c>
      <c r="B428" s="35" t="s">
        <v>379</v>
      </c>
      <c r="C428" s="36" t="s">
        <v>1073</v>
      </c>
      <c r="D428" s="34">
        <v>499.96</v>
      </c>
      <c r="E428" s="34">
        <v>249</v>
      </c>
      <c r="F428" s="34"/>
      <c r="G428" s="34"/>
      <c r="H428" s="34">
        <v>149.46600000000001</v>
      </c>
      <c r="I428" s="34">
        <v>149.46600000000001</v>
      </c>
      <c r="J428" s="34">
        <v>149.46600000000001</v>
      </c>
      <c r="K428" s="34">
        <v>101.494</v>
      </c>
      <c r="L428" s="34">
        <v>81.25800000000001</v>
      </c>
      <c r="M428" s="34">
        <v>28.608000000000001</v>
      </c>
      <c r="N428" s="99" t="s">
        <v>1075</v>
      </c>
    </row>
    <row r="429" spans="1:14" s="91" customFormat="1" ht="55.5" customHeight="1" x14ac:dyDescent="0.25">
      <c r="A429" s="88">
        <f t="shared" si="106"/>
        <v>374</v>
      </c>
      <c r="B429" s="35" t="s">
        <v>380</v>
      </c>
      <c r="C429" s="36" t="s">
        <v>1076</v>
      </c>
      <c r="D429" s="34">
        <v>220</v>
      </c>
      <c r="E429" s="34">
        <v>110</v>
      </c>
      <c r="F429" s="34">
        <v>109.6</v>
      </c>
      <c r="G429" s="34">
        <v>109.6</v>
      </c>
      <c r="H429" s="34">
        <v>65</v>
      </c>
      <c r="I429" s="34">
        <v>65</v>
      </c>
      <c r="J429" s="34">
        <v>65</v>
      </c>
      <c r="K429" s="34">
        <v>45</v>
      </c>
      <c r="L429" s="34">
        <v>45</v>
      </c>
      <c r="M429" s="34">
        <v>45</v>
      </c>
      <c r="N429" s="99" t="s">
        <v>1078</v>
      </c>
    </row>
    <row r="430" spans="1:14" s="91" customFormat="1" ht="81" x14ac:dyDescent="0.25">
      <c r="A430" s="88">
        <f t="shared" si="106"/>
        <v>375</v>
      </c>
      <c r="B430" s="35" t="s">
        <v>381</v>
      </c>
      <c r="C430" s="36" t="s">
        <v>1079</v>
      </c>
      <c r="D430" s="34">
        <v>299.976</v>
      </c>
      <c r="E430" s="34">
        <v>149</v>
      </c>
      <c r="F430" s="34"/>
      <c r="G430" s="34"/>
      <c r="H430" s="34">
        <v>102.476</v>
      </c>
      <c r="I430" s="34"/>
      <c r="J430" s="34"/>
      <c r="K430" s="34">
        <v>48.5</v>
      </c>
      <c r="L430" s="34"/>
      <c r="M430" s="34"/>
      <c r="N430" s="99" t="s">
        <v>1080</v>
      </c>
    </row>
    <row r="431" spans="1:14" s="91" customFormat="1" ht="74.25" customHeight="1" x14ac:dyDescent="0.25">
      <c r="A431" s="88">
        <f t="shared" si="106"/>
        <v>376</v>
      </c>
      <c r="B431" s="35" t="s">
        <v>382</v>
      </c>
      <c r="C431" s="36" t="s">
        <v>1081</v>
      </c>
      <c r="D431" s="34">
        <v>491.59300000000002</v>
      </c>
      <c r="E431" s="34">
        <v>200</v>
      </c>
      <c r="F431" s="34"/>
      <c r="G431" s="34"/>
      <c r="H431" s="34">
        <v>187.32400000000001</v>
      </c>
      <c r="I431" s="34">
        <v>45.107680000000002</v>
      </c>
      <c r="J431" s="34">
        <v>45.107680000000002</v>
      </c>
      <c r="K431" s="34">
        <v>104.26900000000001</v>
      </c>
      <c r="L431" s="34">
        <v>104.26900000000001</v>
      </c>
      <c r="M431" s="34">
        <v>104.26900000000001</v>
      </c>
      <c r="N431" s="99" t="s">
        <v>1080</v>
      </c>
    </row>
    <row r="432" spans="1:14" s="91" customFormat="1" ht="70.5" customHeight="1" x14ac:dyDescent="0.25">
      <c r="A432" s="88">
        <f t="shared" si="106"/>
        <v>377</v>
      </c>
      <c r="B432" s="35" t="s">
        <v>383</v>
      </c>
      <c r="C432" s="36" t="s">
        <v>1081</v>
      </c>
      <c r="D432" s="34">
        <v>299.72199999999998</v>
      </c>
      <c r="E432" s="34">
        <v>149</v>
      </c>
      <c r="F432" s="34"/>
      <c r="G432" s="34"/>
      <c r="H432" s="34">
        <v>74.5</v>
      </c>
      <c r="I432" s="34">
        <v>74.5</v>
      </c>
      <c r="J432" s="34">
        <v>74.5</v>
      </c>
      <c r="K432" s="34">
        <v>76.221999999999994</v>
      </c>
      <c r="L432" s="34">
        <v>74.954629999999995</v>
      </c>
      <c r="M432" s="34">
        <v>74.954629999999995</v>
      </c>
      <c r="N432" s="99" t="s">
        <v>1080</v>
      </c>
    </row>
    <row r="433" spans="1:14" s="91" customFormat="1" ht="139.5" customHeight="1" x14ac:dyDescent="0.25">
      <c r="A433" s="88">
        <f t="shared" si="106"/>
        <v>378</v>
      </c>
      <c r="B433" s="35" t="s">
        <v>1082</v>
      </c>
      <c r="C433" s="36" t="s">
        <v>1083</v>
      </c>
      <c r="D433" s="34">
        <v>497.72699999999998</v>
      </c>
      <c r="E433" s="34">
        <v>248</v>
      </c>
      <c r="F433" s="34"/>
      <c r="H433" s="34">
        <v>169.33799999999999</v>
      </c>
      <c r="I433" s="34">
        <v>0</v>
      </c>
      <c r="J433" s="34">
        <v>0</v>
      </c>
      <c r="K433" s="34">
        <v>80.388999999999996</v>
      </c>
      <c r="L433" s="34">
        <v>0</v>
      </c>
      <c r="M433" s="34">
        <v>0</v>
      </c>
      <c r="N433" s="99" t="s">
        <v>1084</v>
      </c>
    </row>
    <row r="434" spans="1:14" s="78" customFormat="1" x14ac:dyDescent="0.3">
      <c r="A434" s="75"/>
      <c r="B434" s="71" t="s">
        <v>384</v>
      </c>
      <c r="C434" s="62"/>
      <c r="D434" s="77">
        <f t="shared" ref="D434:M434" si="107">SUM(D435:D438)</f>
        <v>1193.182</v>
      </c>
      <c r="E434" s="77">
        <f t="shared" si="107"/>
        <v>596.53300000000002</v>
      </c>
      <c r="F434" s="77">
        <f t="shared" si="107"/>
        <v>209.5</v>
      </c>
      <c r="G434" s="77">
        <f t="shared" si="107"/>
        <v>0</v>
      </c>
      <c r="H434" s="77">
        <f t="shared" si="107"/>
        <v>267.08699999999999</v>
      </c>
      <c r="I434" s="77">
        <f t="shared" si="107"/>
        <v>157.97799999999998</v>
      </c>
      <c r="J434" s="77">
        <f t="shared" si="107"/>
        <v>149.37799999999999</v>
      </c>
      <c r="K434" s="77">
        <f t="shared" si="107"/>
        <v>329.56200000000001</v>
      </c>
      <c r="L434" s="77">
        <f t="shared" si="107"/>
        <v>100.41800000000001</v>
      </c>
      <c r="M434" s="77">
        <f t="shared" si="107"/>
        <v>100.41800000000001</v>
      </c>
      <c r="N434" s="77"/>
    </row>
    <row r="435" spans="1:14" s="91" customFormat="1" ht="60.75" x14ac:dyDescent="0.25">
      <c r="A435" s="88">
        <f>A433+1</f>
        <v>379</v>
      </c>
      <c r="B435" s="35" t="s">
        <v>385</v>
      </c>
      <c r="C435" s="36" t="s">
        <v>1085</v>
      </c>
      <c r="D435" s="34">
        <v>299.91500000000002</v>
      </c>
      <c r="E435" s="34">
        <v>149.9</v>
      </c>
      <c r="F435" s="34"/>
      <c r="G435" s="34"/>
      <c r="H435" s="34">
        <v>0</v>
      </c>
      <c r="I435" s="34"/>
      <c r="J435" s="34"/>
      <c r="K435" s="34">
        <v>150.01499999999999</v>
      </c>
      <c r="L435" s="34"/>
      <c r="M435" s="34"/>
      <c r="N435" s="99" t="s">
        <v>1086</v>
      </c>
    </row>
    <row r="436" spans="1:14" s="91" customFormat="1" ht="107.25" customHeight="1" x14ac:dyDescent="0.25">
      <c r="A436" s="88">
        <f t="shared" ref="A436:A438" si="108">A435+1</f>
        <v>380</v>
      </c>
      <c r="B436" s="35" t="s">
        <v>386</v>
      </c>
      <c r="C436" s="36" t="s">
        <v>1087</v>
      </c>
      <c r="D436" s="34">
        <v>100</v>
      </c>
      <c r="E436" s="34">
        <v>50</v>
      </c>
      <c r="F436" s="34"/>
      <c r="G436" s="34"/>
      <c r="H436" s="34">
        <v>29.9</v>
      </c>
      <c r="I436" s="34"/>
      <c r="J436" s="34"/>
      <c r="K436" s="34">
        <v>20.100000000000001</v>
      </c>
      <c r="L436" s="34"/>
      <c r="M436" s="34"/>
      <c r="N436" s="99"/>
    </row>
    <row r="437" spans="1:14" s="91" customFormat="1" ht="124.5" customHeight="1" x14ac:dyDescent="0.25">
      <c r="A437" s="88">
        <f t="shared" si="108"/>
        <v>381</v>
      </c>
      <c r="B437" s="35" t="s">
        <v>387</v>
      </c>
      <c r="C437" s="36" t="s">
        <v>1087</v>
      </c>
      <c r="D437" s="34">
        <v>499.59199999999998</v>
      </c>
      <c r="E437" s="34">
        <v>249.79599999999999</v>
      </c>
      <c r="F437" s="121">
        <v>209.5</v>
      </c>
      <c r="G437" s="113"/>
      <c r="H437" s="34">
        <v>149.37799999999999</v>
      </c>
      <c r="I437" s="34">
        <v>149.37799999999999</v>
      </c>
      <c r="J437" s="34">
        <v>149.37799999999999</v>
      </c>
      <c r="K437" s="34">
        <v>100.41800000000001</v>
      </c>
      <c r="L437" s="34">
        <v>100.41800000000001</v>
      </c>
      <c r="M437" s="34">
        <v>100.41800000000001</v>
      </c>
      <c r="N437" s="99" t="s">
        <v>1072</v>
      </c>
    </row>
    <row r="438" spans="1:14" s="91" customFormat="1" ht="93" customHeight="1" x14ac:dyDescent="0.25">
      <c r="A438" s="88">
        <f t="shared" si="108"/>
        <v>382</v>
      </c>
      <c r="B438" s="35" t="s">
        <v>1088</v>
      </c>
      <c r="C438" s="36" t="s">
        <v>1087</v>
      </c>
      <c r="D438" s="34">
        <v>293.67500000000001</v>
      </c>
      <c r="E438" s="89">
        <v>146.83699999999999</v>
      </c>
      <c r="F438" s="90"/>
      <c r="G438" s="114"/>
      <c r="H438" s="34">
        <v>87.808999999999997</v>
      </c>
      <c r="I438" s="34">
        <v>8.6</v>
      </c>
      <c r="J438" s="34"/>
      <c r="K438" s="34">
        <v>59.028999999999996</v>
      </c>
      <c r="L438" s="34"/>
      <c r="M438" s="34"/>
      <c r="N438" s="99" t="s">
        <v>1072</v>
      </c>
    </row>
    <row r="439" spans="1:14" s="78" customFormat="1" x14ac:dyDescent="0.3">
      <c r="A439" s="75"/>
      <c r="B439" s="71" t="s">
        <v>388</v>
      </c>
      <c r="C439" s="62"/>
      <c r="D439" s="77">
        <f t="shared" ref="D439:M439" si="109">SUM(D440:D449)</f>
        <v>3082.64</v>
      </c>
      <c r="E439" s="77">
        <f t="shared" si="109"/>
        <v>1516.134</v>
      </c>
      <c r="F439" s="79">
        <f t="shared" si="109"/>
        <v>257.46800000000002</v>
      </c>
      <c r="G439" s="79">
        <f t="shared" si="109"/>
        <v>148.16800000000001</v>
      </c>
      <c r="H439" s="79">
        <f t="shared" si="109"/>
        <v>909.74900000000002</v>
      </c>
      <c r="I439" s="79">
        <f t="shared" si="109"/>
        <v>307.72899999999998</v>
      </c>
      <c r="J439" s="79">
        <f t="shared" si="109"/>
        <v>307.72899999999998</v>
      </c>
      <c r="K439" s="79">
        <f t="shared" si="109"/>
        <v>656.75700000000006</v>
      </c>
      <c r="L439" s="79">
        <f t="shared" si="109"/>
        <v>167.071</v>
      </c>
      <c r="M439" s="79">
        <f t="shared" si="109"/>
        <v>167.071</v>
      </c>
      <c r="N439" s="77"/>
    </row>
    <row r="440" spans="1:14" s="91" customFormat="1" ht="105" customHeight="1" x14ac:dyDescent="0.25">
      <c r="A440" s="88">
        <f>A438+1</f>
        <v>383</v>
      </c>
      <c r="B440" s="35" t="s">
        <v>389</v>
      </c>
      <c r="C440" s="36" t="s">
        <v>1089</v>
      </c>
      <c r="D440" s="34">
        <v>451.185</v>
      </c>
      <c r="E440" s="34">
        <v>225.59200000000001</v>
      </c>
      <c r="F440" s="34"/>
      <c r="G440" s="34"/>
      <c r="H440" s="34">
        <v>134.59299999999999</v>
      </c>
      <c r="I440" s="34">
        <v>106.316</v>
      </c>
      <c r="J440" s="34">
        <v>106.316</v>
      </c>
      <c r="K440" s="34">
        <v>91</v>
      </c>
      <c r="L440" s="34"/>
      <c r="M440" s="34"/>
      <c r="N440" s="99" t="s">
        <v>1090</v>
      </c>
    </row>
    <row r="441" spans="1:14" s="91" customFormat="1" ht="106.5" customHeight="1" x14ac:dyDescent="0.25">
      <c r="A441" s="88">
        <f t="shared" ref="A441:A449" si="110">A440+1</f>
        <v>384</v>
      </c>
      <c r="B441" s="35" t="s">
        <v>390</v>
      </c>
      <c r="C441" s="36" t="s">
        <v>1091</v>
      </c>
      <c r="D441" s="34">
        <v>499.83699999999999</v>
      </c>
      <c r="E441" s="34">
        <v>233</v>
      </c>
      <c r="F441" s="34"/>
      <c r="G441" s="34"/>
      <c r="H441" s="34">
        <v>166.83699999999999</v>
      </c>
      <c r="I441" s="34"/>
      <c r="J441" s="34"/>
      <c r="K441" s="34">
        <v>100</v>
      </c>
      <c r="L441" s="34"/>
      <c r="M441" s="34"/>
      <c r="N441" s="99" t="s">
        <v>1092</v>
      </c>
    </row>
    <row r="442" spans="1:14" s="91" customFormat="1" ht="96.75" customHeight="1" x14ac:dyDescent="0.25">
      <c r="A442" s="88">
        <f t="shared" si="110"/>
        <v>385</v>
      </c>
      <c r="B442" s="35" t="s">
        <v>391</v>
      </c>
      <c r="C442" s="36" t="s">
        <v>1093</v>
      </c>
      <c r="D442" s="34">
        <v>220</v>
      </c>
      <c r="E442" s="34">
        <v>105</v>
      </c>
      <c r="F442" s="34"/>
      <c r="G442" s="34"/>
      <c r="H442" s="34">
        <v>58</v>
      </c>
      <c r="I442" s="34"/>
      <c r="J442" s="34"/>
      <c r="K442" s="34">
        <v>57</v>
      </c>
      <c r="L442" s="34"/>
      <c r="M442" s="34"/>
      <c r="N442" s="99" t="s">
        <v>1094</v>
      </c>
    </row>
    <row r="443" spans="1:14" s="91" customFormat="1" ht="92.25" customHeight="1" x14ac:dyDescent="0.25">
      <c r="A443" s="88">
        <f t="shared" si="110"/>
        <v>386</v>
      </c>
      <c r="B443" s="35" t="s">
        <v>392</v>
      </c>
      <c r="C443" s="36" t="s">
        <v>1093</v>
      </c>
      <c r="D443" s="34">
        <v>106.06</v>
      </c>
      <c r="E443" s="34">
        <v>53.03</v>
      </c>
      <c r="F443" s="34"/>
      <c r="G443" s="34"/>
      <c r="H443" s="34">
        <v>26.408000000000001</v>
      </c>
      <c r="I443" s="34"/>
      <c r="J443" s="34"/>
      <c r="K443" s="34">
        <v>26.622</v>
      </c>
      <c r="L443" s="34"/>
      <c r="M443" s="34"/>
      <c r="N443" s="99" t="s">
        <v>1095</v>
      </c>
    </row>
    <row r="444" spans="1:14" s="91" customFormat="1" ht="97.5" customHeight="1" x14ac:dyDescent="0.25">
      <c r="A444" s="88">
        <f t="shared" si="110"/>
        <v>387</v>
      </c>
      <c r="B444" s="35" t="s">
        <v>393</v>
      </c>
      <c r="C444" s="36" t="s">
        <v>1096</v>
      </c>
      <c r="D444" s="34">
        <v>489.048</v>
      </c>
      <c r="E444" s="34">
        <v>244.524</v>
      </c>
      <c r="F444" s="34"/>
      <c r="G444" s="34"/>
      <c r="H444" s="34">
        <v>136.524</v>
      </c>
      <c r="I444" s="34"/>
      <c r="J444" s="34"/>
      <c r="K444" s="34">
        <v>108</v>
      </c>
      <c r="L444" s="34"/>
      <c r="M444" s="34"/>
      <c r="N444" s="99" t="s">
        <v>1097</v>
      </c>
    </row>
    <row r="445" spans="1:14" s="91" customFormat="1" ht="60.75" x14ac:dyDescent="0.25">
      <c r="A445" s="88">
        <f t="shared" si="110"/>
        <v>388</v>
      </c>
      <c r="B445" s="35" t="s">
        <v>394</v>
      </c>
      <c r="C445" s="36" t="s">
        <v>1098</v>
      </c>
      <c r="D445" s="34">
        <v>166.476</v>
      </c>
      <c r="E445" s="34">
        <v>81.5</v>
      </c>
      <c r="F445" s="34">
        <v>81.5</v>
      </c>
      <c r="G445" s="34">
        <v>81.5</v>
      </c>
      <c r="H445" s="34">
        <v>34.170999999999999</v>
      </c>
      <c r="I445" s="34">
        <v>37.140999999999998</v>
      </c>
      <c r="J445" s="34">
        <v>37.140999999999998</v>
      </c>
      <c r="K445" s="34">
        <v>50.805</v>
      </c>
      <c r="L445" s="34">
        <v>50.805</v>
      </c>
      <c r="M445" s="34">
        <v>50.805</v>
      </c>
      <c r="N445" s="99" t="s">
        <v>1099</v>
      </c>
    </row>
    <row r="446" spans="1:14" s="91" customFormat="1" ht="93.75" customHeight="1" x14ac:dyDescent="0.25">
      <c r="A446" s="88">
        <f t="shared" si="110"/>
        <v>389</v>
      </c>
      <c r="B446" s="35" t="s">
        <v>395</v>
      </c>
      <c r="C446" s="36" t="s">
        <v>1100</v>
      </c>
      <c r="D446" s="34">
        <v>134.726</v>
      </c>
      <c r="E446" s="34">
        <v>67.349999999999994</v>
      </c>
      <c r="F446" s="34">
        <v>66.668000000000006</v>
      </c>
      <c r="G446" s="34">
        <v>66.668000000000006</v>
      </c>
      <c r="H446" s="34">
        <v>42.71</v>
      </c>
      <c r="I446" s="34">
        <v>42.027999999999999</v>
      </c>
      <c r="J446" s="34">
        <v>42.027999999999999</v>
      </c>
      <c r="K446" s="34">
        <v>24.666</v>
      </c>
      <c r="L446" s="34">
        <v>24.666</v>
      </c>
      <c r="M446" s="34">
        <v>24.666</v>
      </c>
      <c r="N446" s="99" t="s">
        <v>1101</v>
      </c>
    </row>
    <row r="447" spans="1:14" s="91" customFormat="1" ht="97.5" customHeight="1" x14ac:dyDescent="0.25">
      <c r="A447" s="88">
        <f t="shared" si="110"/>
        <v>390</v>
      </c>
      <c r="B447" s="35" t="s">
        <v>396</v>
      </c>
      <c r="C447" s="36" t="s">
        <v>1102</v>
      </c>
      <c r="D447" s="34">
        <v>299.99</v>
      </c>
      <c r="E447" s="34">
        <v>149</v>
      </c>
      <c r="F447" s="34">
        <v>109.3</v>
      </c>
      <c r="G447" s="34"/>
      <c r="H447" s="34">
        <v>90.718000000000004</v>
      </c>
      <c r="I447" s="34">
        <v>63</v>
      </c>
      <c r="J447" s="34">
        <v>63</v>
      </c>
      <c r="K447" s="34">
        <v>60.272000000000006</v>
      </c>
      <c r="L447" s="34">
        <v>50.6</v>
      </c>
      <c r="M447" s="34">
        <v>50.6</v>
      </c>
      <c r="N447" s="99" t="s">
        <v>1099</v>
      </c>
    </row>
    <row r="448" spans="1:14" s="91" customFormat="1" ht="129.75" customHeight="1" x14ac:dyDescent="0.25">
      <c r="A448" s="88">
        <f t="shared" si="110"/>
        <v>391</v>
      </c>
      <c r="B448" s="35" t="s">
        <v>397</v>
      </c>
      <c r="C448" s="36" t="s">
        <v>1103</v>
      </c>
      <c r="D448" s="34">
        <v>217.042</v>
      </c>
      <c r="E448" s="34">
        <v>108</v>
      </c>
      <c r="F448" s="34"/>
      <c r="G448" s="34"/>
      <c r="H448" s="34">
        <v>64.403000000000006</v>
      </c>
      <c r="I448" s="34">
        <v>59.244</v>
      </c>
      <c r="J448" s="34">
        <v>59.244</v>
      </c>
      <c r="K448" s="34">
        <v>44.639000000000003</v>
      </c>
      <c r="L448" s="34">
        <v>41</v>
      </c>
      <c r="M448" s="34">
        <v>41</v>
      </c>
      <c r="N448" s="99" t="s">
        <v>1099</v>
      </c>
    </row>
    <row r="449" spans="1:14" s="91" customFormat="1" ht="65.25" customHeight="1" x14ac:dyDescent="0.25">
      <c r="A449" s="88">
        <f t="shared" si="110"/>
        <v>392</v>
      </c>
      <c r="B449" s="35" t="s">
        <v>1104</v>
      </c>
      <c r="C449" s="36" t="s">
        <v>1105</v>
      </c>
      <c r="D449" s="34">
        <v>498.27600000000001</v>
      </c>
      <c r="E449" s="34">
        <v>249.13800000000001</v>
      </c>
      <c r="F449" s="34"/>
      <c r="H449" s="34">
        <v>155.38499999999999</v>
      </c>
      <c r="I449" s="34"/>
      <c r="J449" s="34"/>
      <c r="K449" s="34">
        <v>93.753</v>
      </c>
      <c r="L449" s="34"/>
      <c r="M449" s="34"/>
      <c r="N449" s="99" t="s">
        <v>1097</v>
      </c>
    </row>
    <row r="450" spans="1:14" s="78" customFormat="1" x14ac:dyDescent="0.3">
      <c r="A450" s="75"/>
      <c r="B450" s="71" t="s">
        <v>398</v>
      </c>
      <c r="C450" s="62"/>
      <c r="D450" s="77">
        <f t="shared" ref="D450:M450" si="111">SUM(D451:D455)</f>
        <v>1496.461</v>
      </c>
      <c r="E450" s="77">
        <f t="shared" si="111"/>
        <v>745.3</v>
      </c>
      <c r="F450" s="77">
        <f t="shared" si="111"/>
        <v>0</v>
      </c>
      <c r="G450" s="77">
        <f t="shared" si="111"/>
        <v>0</v>
      </c>
      <c r="H450" s="77">
        <f t="shared" si="111"/>
        <v>446.66899999999998</v>
      </c>
      <c r="I450" s="77">
        <f t="shared" si="111"/>
        <v>123.19316000000001</v>
      </c>
      <c r="J450" s="77">
        <f t="shared" si="111"/>
        <v>40.238160000000001</v>
      </c>
      <c r="K450" s="77">
        <f t="shared" si="111"/>
        <v>304.49199999999996</v>
      </c>
      <c r="L450" s="77">
        <f t="shared" si="111"/>
        <v>120</v>
      </c>
      <c r="M450" s="77">
        <f t="shared" si="111"/>
        <v>60</v>
      </c>
      <c r="N450" s="77"/>
    </row>
    <row r="451" spans="1:14" s="91" customFormat="1" ht="63.75" customHeight="1" x14ac:dyDescent="0.25">
      <c r="A451" s="88">
        <f>A449+1</f>
        <v>393</v>
      </c>
      <c r="B451" s="35" t="s">
        <v>399</v>
      </c>
      <c r="C451" s="36" t="s">
        <v>1106</v>
      </c>
      <c r="D451" s="34">
        <v>229.375</v>
      </c>
      <c r="E451" s="34">
        <v>114</v>
      </c>
      <c r="F451" s="34"/>
      <c r="G451" s="34"/>
      <c r="H451" s="34">
        <v>65.375</v>
      </c>
      <c r="I451" s="34"/>
      <c r="J451" s="34"/>
      <c r="K451" s="34">
        <v>50</v>
      </c>
      <c r="L451" s="34"/>
      <c r="M451" s="34"/>
      <c r="N451" s="99"/>
    </row>
    <row r="452" spans="1:14" s="91" customFormat="1" ht="105.75" customHeight="1" x14ac:dyDescent="0.25">
      <c r="A452" s="88">
        <f t="shared" ref="A452:A455" si="112">A451+1</f>
        <v>394</v>
      </c>
      <c r="B452" s="35" t="s">
        <v>400</v>
      </c>
      <c r="C452" s="36" t="s">
        <v>1107</v>
      </c>
      <c r="D452" s="34">
        <v>299.98</v>
      </c>
      <c r="E452" s="34">
        <v>149.5</v>
      </c>
      <c r="F452" s="34"/>
      <c r="G452" s="34"/>
      <c r="H452" s="34">
        <v>89.988</v>
      </c>
      <c r="I452" s="34">
        <v>8.2105300000000003</v>
      </c>
      <c r="J452" s="34">
        <v>8.2105300000000003</v>
      </c>
      <c r="K452" s="34">
        <v>60.491999999999997</v>
      </c>
      <c r="L452" s="34"/>
      <c r="M452" s="34"/>
      <c r="N452" s="99" t="s">
        <v>1108</v>
      </c>
    </row>
    <row r="453" spans="1:14" s="91" customFormat="1" ht="60.75" x14ac:dyDescent="0.25">
      <c r="A453" s="88">
        <f t="shared" si="112"/>
        <v>395</v>
      </c>
      <c r="B453" s="35" t="s">
        <v>401</v>
      </c>
      <c r="C453" s="36" t="s">
        <v>1109</v>
      </c>
      <c r="D453" s="34">
        <v>367.97</v>
      </c>
      <c r="E453" s="34">
        <v>183</v>
      </c>
      <c r="F453" s="34"/>
      <c r="G453" s="34"/>
      <c r="H453" s="34">
        <v>110.97</v>
      </c>
      <c r="I453" s="34">
        <v>15.625</v>
      </c>
      <c r="J453" s="34">
        <v>15.625</v>
      </c>
      <c r="K453" s="34">
        <v>74</v>
      </c>
      <c r="L453" s="34"/>
      <c r="M453" s="34"/>
      <c r="N453" s="99" t="s">
        <v>1036</v>
      </c>
    </row>
    <row r="454" spans="1:14" s="91" customFormat="1" ht="75.75" customHeight="1" x14ac:dyDescent="0.25">
      <c r="A454" s="88">
        <f t="shared" si="112"/>
        <v>396</v>
      </c>
      <c r="B454" s="35" t="s">
        <v>402</v>
      </c>
      <c r="C454" s="36" t="s">
        <v>1110</v>
      </c>
      <c r="D454" s="34">
        <v>299.53100000000001</v>
      </c>
      <c r="E454" s="34">
        <v>149.5</v>
      </c>
      <c r="F454" s="34"/>
      <c r="G454" s="34"/>
      <c r="H454" s="34">
        <v>90.031000000000006</v>
      </c>
      <c r="I454" s="34">
        <v>9.0526300000000006</v>
      </c>
      <c r="J454" s="34">
        <v>9.0526300000000006</v>
      </c>
      <c r="K454" s="34">
        <v>60</v>
      </c>
      <c r="L454" s="34">
        <v>60</v>
      </c>
      <c r="M454" s="34"/>
      <c r="N454" s="99" t="s">
        <v>1036</v>
      </c>
    </row>
    <row r="455" spans="1:14" s="91" customFormat="1" ht="84.75" customHeight="1" x14ac:dyDescent="0.25">
      <c r="A455" s="88">
        <f t="shared" si="112"/>
        <v>397</v>
      </c>
      <c r="B455" s="35" t="s">
        <v>1111</v>
      </c>
      <c r="C455" s="36" t="s">
        <v>1107</v>
      </c>
      <c r="D455" s="34">
        <v>299.60500000000002</v>
      </c>
      <c r="E455" s="34">
        <v>149.30000000000001</v>
      </c>
      <c r="F455" s="34"/>
      <c r="G455" s="34"/>
      <c r="H455" s="34">
        <v>90.305000000000007</v>
      </c>
      <c r="I455" s="34">
        <v>90.305000000000007</v>
      </c>
      <c r="J455" s="34">
        <v>7.35</v>
      </c>
      <c r="K455" s="34">
        <v>60</v>
      </c>
      <c r="L455" s="34">
        <v>60</v>
      </c>
      <c r="M455" s="34">
        <v>60</v>
      </c>
      <c r="N455" s="99" t="s">
        <v>1112</v>
      </c>
    </row>
    <row r="456" spans="1:14" s="69" customFormat="1" ht="22.5" x14ac:dyDescent="0.3">
      <c r="A456" s="66"/>
      <c r="B456" s="68" t="s">
        <v>403</v>
      </c>
      <c r="C456" s="67"/>
      <c r="D456" s="101">
        <f>D457+D460+D466+D474+D480+D483+D493+D501+D512+D516+D525+D528+D537+D540</f>
        <v>26155.23</v>
      </c>
      <c r="E456" s="101">
        <f t="shared" ref="E456:G456" si="113">E457+E460+E466+E474+E480+E483+E493+E501+E512+E516+E525+E528+E537+E540</f>
        <v>12631.081000000002</v>
      </c>
      <c r="F456" s="101">
        <f t="shared" si="113"/>
        <v>3991.7031999999999</v>
      </c>
      <c r="G456" s="101">
        <f t="shared" si="113"/>
        <v>2332.0920000000001</v>
      </c>
      <c r="H456" s="101">
        <f t="shared" ref="H456:M456" si="114">H457+H460+H466+H474+H480+H483+H493+H501+H512+H516+H525+H528+H537+H540</f>
        <v>7147.8019999999997</v>
      </c>
      <c r="I456" s="101">
        <f t="shared" si="114"/>
        <v>2967.0755999999997</v>
      </c>
      <c r="J456" s="101">
        <f t="shared" si="114"/>
        <v>2935.3755999999998</v>
      </c>
      <c r="K456" s="101">
        <f t="shared" si="114"/>
        <v>6376.3470000000007</v>
      </c>
      <c r="L456" s="101">
        <f t="shared" si="114"/>
        <v>3204.3427800000004</v>
      </c>
      <c r="M456" s="101">
        <f t="shared" si="114"/>
        <v>2855.2157800000004</v>
      </c>
      <c r="N456" s="101"/>
    </row>
    <row r="457" spans="1:14" s="78" customFormat="1" x14ac:dyDescent="0.3">
      <c r="A457" s="75"/>
      <c r="B457" s="71" t="s">
        <v>404</v>
      </c>
      <c r="C457" s="62"/>
      <c r="D457" s="77">
        <f>SUM(D458:D459)</f>
        <v>603.68799999999999</v>
      </c>
      <c r="E457" s="77">
        <f>SUM(E458:E459)</f>
        <v>301.589</v>
      </c>
      <c r="F457" s="77">
        <f t="shared" ref="F457:M457" si="115">SUM(F458:F459)</f>
        <v>52</v>
      </c>
      <c r="G457" s="77">
        <f t="shared" si="115"/>
        <v>52</v>
      </c>
      <c r="H457" s="77">
        <f t="shared" si="115"/>
        <v>141.72</v>
      </c>
      <c r="I457" s="77">
        <f t="shared" si="115"/>
        <v>212.5</v>
      </c>
      <c r="J457" s="77">
        <f t="shared" si="115"/>
        <v>212.5</v>
      </c>
      <c r="K457" s="77">
        <f t="shared" si="115"/>
        <v>160.37899999999999</v>
      </c>
      <c r="L457" s="77">
        <f t="shared" si="115"/>
        <v>126.12899999999999</v>
      </c>
      <c r="M457" s="77">
        <f t="shared" si="115"/>
        <v>126.12899999999999</v>
      </c>
      <c r="N457" s="77"/>
    </row>
    <row r="458" spans="1:14" s="91" customFormat="1" ht="332.25" customHeight="1" x14ac:dyDescent="0.25">
      <c r="A458" s="88">
        <f>A455+1</f>
        <v>398</v>
      </c>
      <c r="B458" s="35" t="s">
        <v>405</v>
      </c>
      <c r="C458" s="36" t="s">
        <v>1113</v>
      </c>
      <c r="D458" s="34">
        <v>104.509</v>
      </c>
      <c r="E458" s="34">
        <v>52</v>
      </c>
      <c r="F458" s="113">
        <v>52</v>
      </c>
      <c r="G458" s="113">
        <v>52</v>
      </c>
      <c r="H458" s="34">
        <v>29.509</v>
      </c>
      <c r="I458" s="34">
        <v>16.5</v>
      </c>
      <c r="J458" s="34">
        <v>16.5</v>
      </c>
      <c r="K458" s="34">
        <v>23</v>
      </c>
      <c r="L458" s="34">
        <v>23</v>
      </c>
      <c r="M458" s="34">
        <v>23</v>
      </c>
      <c r="N458" s="99" t="s">
        <v>1114</v>
      </c>
    </row>
    <row r="459" spans="1:14" s="91" customFormat="1" ht="101.25" customHeight="1" x14ac:dyDescent="0.25">
      <c r="A459" s="88">
        <f>A458+1</f>
        <v>399</v>
      </c>
      <c r="B459" s="35" t="s">
        <v>1115</v>
      </c>
      <c r="C459" s="36" t="s">
        <v>1116</v>
      </c>
      <c r="D459" s="34">
        <v>499.17899999999997</v>
      </c>
      <c r="E459" s="89">
        <v>249.589</v>
      </c>
      <c r="F459" s="114"/>
      <c r="G459" s="114"/>
      <c r="H459" s="34">
        <v>112.211</v>
      </c>
      <c r="I459" s="34">
        <v>196</v>
      </c>
      <c r="J459" s="34">
        <v>196</v>
      </c>
      <c r="K459" s="34">
        <v>137.37899999999999</v>
      </c>
      <c r="L459" s="34">
        <v>103.12899999999999</v>
      </c>
      <c r="M459" s="34">
        <v>103.12899999999999</v>
      </c>
      <c r="N459" s="99" t="s">
        <v>1117</v>
      </c>
    </row>
    <row r="460" spans="1:14" s="78" customFormat="1" x14ac:dyDescent="0.3">
      <c r="A460" s="75"/>
      <c r="B460" s="71" t="s">
        <v>406</v>
      </c>
      <c r="C460" s="62"/>
      <c r="D460" s="77">
        <f t="shared" ref="D460:M460" si="116">SUM(D461:D465)</f>
        <v>1325.287</v>
      </c>
      <c r="E460" s="77">
        <f t="shared" si="116"/>
        <v>659.15300000000002</v>
      </c>
      <c r="F460" s="77">
        <f t="shared" si="116"/>
        <v>185.04000000000002</v>
      </c>
      <c r="G460" s="77">
        <f t="shared" si="116"/>
        <v>0</v>
      </c>
      <c r="H460" s="77">
        <f t="shared" si="116"/>
        <v>384.00199999999995</v>
      </c>
      <c r="I460" s="77">
        <f t="shared" si="116"/>
        <v>90.153999999999996</v>
      </c>
      <c r="J460" s="77">
        <f t="shared" si="116"/>
        <v>90.153999999999996</v>
      </c>
      <c r="K460" s="77">
        <f t="shared" si="116"/>
        <v>282.13200000000001</v>
      </c>
      <c r="L460" s="77">
        <f t="shared" si="116"/>
        <v>96.245000000000005</v>
      </c>
      <c r="M460" s="77">
        <f t="shared" si="116"/>
        <v>96.245000000000005</v>
      </c>
      <c r="N460" s="77"/>
    </row>
    <row r="461" spans="1:14" s="91" customFormat="1" ht="66" customHeight="1" x14ac:dyDescent="0.25">
      <c r="A461" s="88">
        <f>A459+1</f>
        <v>400</v>
      </c>
      <c r="B461" s="35" t="s">
        <v>407</v>
      </c>
      <c r="C461" s="36" t="s">
        <v>1118</v>
      </c>
      <c r="D461" s="34">
        <v>498</v>
      </c>
      <c r="E461" s="34">
        <v>249</v>
      </c>
      <c r="F461" s="34"/>
      <c r="G461" s="34"/>
      <c r="H461" s="34">
        <v>144.41999999999999</v>
      </c>
      <c r="I461" s="34"/>
      <c r="J461" s="34"/>
      <c r="K461" s="34">
        <v>104.58</v>
      </c>
      <c r="L461" s="34"/>
      <c r="M461" s="34"/>
      <c r="N461" s="99" t="s">
        <v>1119</v>
      </c>
    </row>
    <row r="462" spans="1:14" s="91" customFormat="1" ht="112.5" x14ac:dyDescent="0.25">
      <c r="A462" s="88">
        <f t="shared" ref="A462:A465" si="117">A461+1</f>
        <v>401</v>
      </c>
      <c r="B462" s="35" t="s">
        <v>408</v>
      </c>
      <c r="C462" s="36" t="s">
        <v>1120</v>
      </c>
      <c r="D462" s="34">
        <v>259.42200000000003</v>
      </c>
      <c r="E462" s="34">
        <v>129.422</v>
      </c>
      <c r="F462" s="34"/>
      <c r="G462" s="34"/>
      <c r="H462" s="34">
        <v>78.692999999999998</v>
      </c>
      <c r="I462" s="34"/>
      <c r="J462" s="34"/>
      <c r="K462" s="34">
        <v>51.307000000000002</v>
      </c>
      <c r="L462" s="34"/>
      <c r="M462" s="34"/>
      <c r="N462" s="99" t="s">
        <v>1121</v>
      </c>
    </row>
    <row r="463" spans="1:14" s="91" customFormat="1" ht="112.5" x14ac:dyDescent="0.25">
      <c r="A463" s="88">
        <f t="shared" si="117"/>
        <v>402</v>
      </c>
      <c r="B463" s="35" t="s">
        <v>409</v>
      </c>
      <c r="C463" s="36" t="s">
        <v>1122</v>
      </c>
      <c r="D463" s="34">
        <v>172.4</v>
      </c>
      <c r="E463" s="34">
        <v>86.2</v>
      </c>
      <c r="F463" s="34">
        <v>86.2</v>
      </c>
      <c r="G463" s="34"/>
      <c r="H463" s="34">
        <v>49.996000000000002</v>
      </c>
      <c r="I463" s="34">
        <v>49.996000000000002</v>
      </c>
      <c r="J463" s="34">
        <v>49.996000000000002</v>
      </c>
      <c r="K463" s="34">
        <v>36.204000000000001</v>
      </c>
      <c r="L463" s="34">
        <v>36.204000000000001</v>
      </c>
      <c r="M463" s="34">
        <v>36.204000000000001</v>
      </c>
      <c r="N463" s="99" t="s">
        <v>1123</v>
      </c>
    </row>
    <row r="464" spans="1:14" s="91" customFormat="1" ht="112.5" x14ac:dyDescent="0.25">
      <c r="A464" s="88">
        <f t="shared" si="117"/>
        <v>403</v>
      </c>
      <c r="B464" s="35" t="s">
        <v>410</v>
      </c>
      <c r="C464" s="36" t="s">
        <v>1124</v>
      </c>
      <c r="D464" s="34">
        <v>246.655</v>
      </c>
      <c r="E464" s="34">
        <v>121.614</v>
      </c>
      <c r="F464" s="34">
        <v>98.84</v>
      </c>
      <c r="G464" s="34"/>
      <c r="H464" s="34">
        <v>65</v>
      </c>
      <c r="I464" s="34">
        <v>40.158000000000001</v>
      </c>
      <c r="J464" s="34">
        <v>40.158000000000001</v>
      </c>
      <c r="K464" s="34">
        <v>60.040999999999997</v>
      </c>
      <c r="L464" s="34">
        <v>60.040999999999997</v>
      </c>
      <c r="M464" s="34">
        <v>60.040999999999997</v>
      </c>
      <c r="N464" s="99" t="s">
        <v>1125</v>
      </c>
    </row>
    <row r="465" spans="1:14" s="91" customFormat="1" ht="112.5" x14ac:dyDescent="0.25">
      <c r="A465" s="88">
        <f t="shared" si="117"/>
        <v>404</v>
      </c>
      <c r="B465" s="35" t="s">
        <v>1126</v>
      </c>
      <c r="C465" s="36" t="s">
        <v>1122</v>
      </c>
      <c r="D465" s="34">
        <v>148.81</v>
      </c>
      <c r="E465" s="34">
        <v>72.917000000000002</v>
      </c>
      <c r="F465" s="34"/>
      <c r="G465" s="34"/>
      <c r="H465" s="34">
        <v>45.893000000000001</v>
      </c>
      <c r="I465" s="34"/>
      <c r="J465" s="34"/>
      <c r="K465" s="34">
        <v>30</v>
      </c>
      <c r="L465" s="34"/>
      <c r="M465" s="34"/>
      <c r="N465" s="99"/>
    </row>
    <row r="466" spans="1:14" s="78" customFormat="1" x14ac:dyDescent="0.3">
      <c r="A466" s="75"/>
      <c r="B466" s="71" t="s">
        <v>411</v>
      </c>
      <c r="C466" s="62"/>
      <c r="D466" s="77">
        <f t="shared" ref="D466:M466" si="118">SUM(D467:D473)</f>
        <v>2949.6759999999999</v>
      </c>
      <c r="E466" s="77">
        <f t="shared" si="118"/>
        <v>1473.607</v>
      </c>
      <c r="F466" s="77">
        <f t="shared" si="118"/>
        <v>473.21300000000002</v>
      </c>
      <c r="G466" s="77">
        <f t="shared" si="118"/>
        <v>458.065</v>
      </c>
      <c r="H466" s="77">
        <f t="shared" si="118"/>
        <v>884.65</v>
      </c>
      <c r="I466" s="77">
        <f t="shared" si="118"/>
        <v>362.62600000000003</v>
      </c>
      <c r="J466" s="77">
        <f t="shared" si="118"/>
        <v>362.62600000000003</v>
      </c>
      <c r="K466" s="77">
        <f t="shared" si="118"/>
        <v>591.41899999999998</v>
      </c>
      <c r="L466" s="77">
        <f t="shared" si="118"/>
        <v>302.23900000000003</v>
      </c>
      <c r="M466" s="77">
        <f t="shared" si="118"/>
        <v>278.38600000000002</v>
      </c>
      <c r="N466" s="77"/>
    </row>
    <row r="467" spans="1:14" s="91" customFormat="1" ht="219.75" customHeight="1" x14ac:dyDescent="0.25">
      <c r="A467" s="88">
        <f>A465+1</f>
        <v>405</v>
      </c>
      <c r="B467" s="35" t="s">
        <v>412</v>
      </c>
      <c r="C467" s="36" t="s">
        <v>1127</v>
      </c>
      <c r="D467" s="34">
        <v>499.5</v>
      </c>
      <c r="E467" s="34">
        <v>249.75</v>
      </c>
      <c r="F467" s="34"/>
      <c r="G467" s="34"/>
      <c r="H467" s="34">
        <v>149.75</v>
      </c>
      <c r="I467" s="34"/>
      <c r="J467" s="34"/>
      <c r="K467" s="34">
        <v>100</v>
      </c>
      <c r="L467" s="34"/>
      <c r="M467" s="34"/>
      <c r="N467" s="99"/>
    </row>
    <row r="468" spans="1:14" s="91" customFormat="1" ht="99.75" customHeight="1" x14ac:dyDescent="0.25">
      <c r="A468" s="88">
        <f t="shared" ref="A468:A473" si="119">A467+1</f>
        <v>406</v>
      </c>
      <c r="B468" s="35" t="s">
        <v>413</v>
      </c>
      <c r="C468" s="36" t="s">
        <v>1128</v>
      </c>
      <c r="D468" s="34">
        <v>482.46199999999999</v>
      </c>
      <c r="E468" s="34">
        <v>240</v>
      </c>
      <c r="F468" s="34">
        <v>239.24799999999999</v>
      </c>
      <c r="G468" s="34">
        <v>234.1</v>
      </c>
      <c r="H468" s="34">
        <v>121.55</v>
      </c>
      <c r="I468" s="34">
        <v>113.188</v>
      </c>
      <c r="J468" s="34">
        <v>113.188</v>
      </c>
      <c r="K468" s="34">
        <v>120.91199999999999</v>
      </c>
      <c r="L468" s="34">
        <v>120.91199999999999</v>
      </c>
      <c r="M468" s="34">
        <v>120.91199999999999</v>
      </c>
      <c r="N468" s="99" t="s">
        <v>1129</v>
      </c>
    </row>
    <row r="469" spans="1:14" s="91" customFormat="1" ht="75" customHeight="1" x14ac:dyDescent="0.25">
      <c r="A469" s="88">
        <f t="shared" si="119"/>
        <v>407</v>
      </c>
      <c r="B469" s="35" t="s">
        <v>414</v>
      </c>
      <c r="C469" s="36" t="s">
        <v>1130</v>
      </c>
      <c r="D469" s="34">
        <v>298</v>
      </c>
      <c r="E469" s="34">
        <v>149</v>
      </c>
      <c r="F469" s="34">
        <v>148.80000000000001</v>
      </c>
      <c r="G469" s="34">
        <v>138.80000000000001</v>
      </c>
      <c r="H469" s="34">
        <v>88.700999999999993</v>
      </c>
      <c r="I469" s="34">
        <v>76.855000000000004</v>
      </c>
      <c r="J469" s="34">
        <v>76.855000000000004</v>
      </c>
      <c r="K469" s="34">
        <v>60.299000000000007</v>
      </c>
      <c r="L469" s="34">
        <v>60.299000000000007</v>
      </c>
      <c r="M469" s="34">
        <v>60.299000000000007</v>
      </c>
      <c r="N469" s="99" t="s">
        <v>1131</v>
      </c>
    </row>
    <row r="470" spans="1:14" s="91" customFormat="1" ht="75.75" customHeight="1" x14ac:dyDescent="0.25">
      <c r="A470" s="88">
        <f t="shared" si="119"/>
        <v>408</v>
      </c>
      <c r="B470" s="35" t="s">
        <v>415</v>
      </c>
      <c r="C470" s="36" t="s">
        <v>1130</v>
      </c>
      <c r="D470" s="34">
        <v>500</v>
      </c>
      <c r="E470" s="34">
        <v>250</v>
      </c>
      <c r="F470" s="34"/>
      <c r="G470" s="34"/>
      <c r="H470" s="34">
        <v>154</v>
      </c>
      <c r="I470" s="34">
        <v>124.91800000000001</v>
      </c>
      <c r="J470" s="34">
        <v>124.91800000000001</v>
      </c>
      <c r="K470" s="34">
        <v>96</v>
      </c>
      <c r="L470" s="34">
        <v>83.527999999999992</v>
      </c>
      <c r="M470" s="34">
        <v>59.674999999999997</v>
      </c>
      <c r="N470" s="99" t="s">
        <v>1132</v>
      </c>
    </row>
    <row r="471" spans="1:14" s="91" customFormat="1" ht="81" customHeight="1" x14ac:dyDescent="0.25">
      <c r="A471" s="88">
        <f t="shared" si="119"/>
        <v>409</v>
      </c>
      <c r="B471" s="35" t="s">
        <v>416</v>
      </c>
      <c r="C471" s="36" t="s">
        <v>1130</v>
      </c>
      <c r="D471" s="34">
        <v>170.33</v>
      </c>
      <c r="E471" s="34">
        <v>85.165000000000006</v>
      </c>
      <c r="F471" s="34">
        <v>85.165000000000006</v>
      </c>
      <c r="G471" s="34">
        <v>85.165000000000006</v>
      </c>
      <c r="H471" s="34">
        <v>47.664999999999999</v>
      </c>
      <c r="I471" s="34">
        <v>47.664999999999999</v>
      </c>
      <c r="J471" s="34">
        <v>47.664999999999999</v>
      </c>
      <c r="K471" s="34">
        <v>37.5</v>
      </c>
      <c r="L471" s="34">
        <v>37.5</v>
      </c>
      <c r="M471" s="34">
        <v>37.5</v>
      </c>
      <c r="N471" s="99" t="s">
        <v>1133</v>
      </c>
    </row>
    <row r="472" spans="1:14" s="91" customFormat="1" ht="183" customHeight="1" x14ac:dyDescent="0.25">
      <c r="A472" s="88">
        <f t="shared" si="119"/>
        <v>410</v>
      </c>
      <c r="B472" s="35" t="s">
        <v>1134</v>
      </c>
      <c r="C472" s="36" t="s">
        <v>1135</v>
      </c>
      <c r="D472" s="34">
        <v>499.38400000000001</v>
      </c>
      <c r="E472" s="34">
        <v>249.69200000000001</v>
      </c>
      <c r="F472" s="34"/>
      <c r="H472" s="34">
        <v>153.96600000000001</v>
      </c>
      <c r="I472" s="34"/>
      <c r="J472" s="34"/>
      <c r="K472" s="34">
        <v>95.725999999999999</v>
      </c>
      <c r="L472" s="34"/>
      <c r="M472" s="34"/>
      <c r="N472" s="99"/>
    </row>
    <row r="473" spans="1:14" s="91" customFormat="1" ht="120" customHeight="1" x14ac:dyDescent="0.25">
      <c r="A473" s="88">
        <f t="shared" si="119"/>
        <v>411</v>
      </c>
      <c r="B473" s="35" t="s">
        <v>1136</v>
      </c>
      <c r="C473" s="36" t="s">
        <v>1128</v>
      </c>
      <c r="D473" s="34">
        <v>500</v>
      </c>
      <c r="E473" s="34">
        <v>250</v>
      </c>
      <c r="F473" s="34"/>
      <c r="G473" s="34"/>
      <c r="H473" s="34">
        <v>169.018</v>
      </c>
      <c r="I473" s="34"/>
      <c r="J473" s="34"/>
      <c r="K473" s="34">
        <v>80.981999999999999</v>
      </c>
      <c r="L473" s="34"/>
      <c r="M473" s="34"/>
      <c r="N473" s="99"/>
    </row>
    <row r="474" spans="1:14" s="78" customFormat="1" x14ac:dyDescent="0.3">
      <c r="A474" s="75"/>
      <c r="B474" s="71" t="s">
        <v>417</v>
      </c>
      <c r="C474" s="62"/>
      <c r="D474" s="77">
        <f t="shared" ref="D474:M474" si="120">SUM(D475:D479)</f>
        <v>1783.4920000000002</v>
      </c>
      <c r="E474" s="77">
        <f t="shared" si="120"/>
        <v>891.74600000000009</v>
      </c>
      <c r="F474" s="77">
        <f t="shared" si="120"/>
        <v>593.78021999999999</v>
      </c>
      <c r="G474" s="77">
        <f t="shared" si="120"/>
        <v>0</v>
      </c>
      <c r="H474" s="77">
        <f t="shared" si="120"/>
        <v>489.04700000000003</v>
      </c>
      <c r="I474" s="77">
        <f t="shared" si="120"/>
        <v>344.23</v>
      </c>
      <c r="J474" s="77">
        <f t="shared" si="120"/>
        <v>344.23</v>
      </c>
      <c r="K474" s="77">
        <f t="shared" si="120"/>
        <v>402.69900000000001</v>
      </c>
      <c r="L474" s="77">
        <f t="shared" si="120"/>
        <v>385.69900000000001</v>
      </c>
      <c r="M474" s="77">
        <f t="shared" si="120"/>
        <v>272.69900000000001</v>
      </c>
      <c r="N474" s="77"/>
    </row>
    <row r="475" spans="1:14" s="91" customFormat="1" ht="67.5" customHeight="1" x14ac:dyDescent="0.25">
      <c r="A475" s="88">
        <f>A473+1</f>
        <v>412</v>
      </c>
      <c r="B475" s="35" t="s">
        <v>418</v>
      </c>
      <c r="C475" s="36" t="s">
        <v>1137</v>
      </c>
      <c r="D475" s="34">
        <v>311.76400000000001</v>
      </c>
      <c r="E475" s="34">
        <v>155.88200000000001</v>
      </c>
      <c r="F475" s="34">
        <v>125.271</v>
      </c>
      <c r="G475" s="34"/>
      <c r="H475" s="34">
        <v>92.8</v>
      </c>
      <c r="I475" s="34">
        <v>85.337999999999994</v>
      </c>
      <c r="J475" s="34">
        <v>85.337999999999994</v>
      </c>
      <c r="K475" s="34">
        <v>63.081999999999994</v>
      </c>
      <c r="L475" s="34">
        <v>63.081999999999994</v>
      </c>
      <c r="M475" s="34">
        <v>63.081999999999994</v>
      </c>
      <c r="N475" s="99" t="s">
        <v>1129</v>
      </c>
    </row>
    <row r="476" spans="1:14" s="91" customFormat="1" ht="150" x14ac:dyDescent="0.25">
      <c r="A476" s="88">
        <f t="shared" ref="A476:A479" si="121">A475+1</f>
        <v>413</v>
      </c>
      <c r="B476" s="35" t="s">
        <v>419</v>
      </c>
      <c r="C476" s="36" t="s">
        <v>1138</v>
      </c>
      <c r="D476" s="34">
        <v>298.35000000000002</v>
      </c>
      <c r="E476" s="34">
        <v>149.17500000000001</v>
      </c>
      <c r="F476" s="34">
        <v>133.93333999999999</v>
      </c>
      <c r="G476" s="34"/>
      <c r="H476" s="34">
        <v>86.224999999999994</v>
      </c>
      <c r="I476" s="34">
        <v>70.983000000000004</v>
      </c>
      <c r="J476" s="34">
        <v>70.983000000000004</v>
      </c>
      <c r="K476" s="34">
        <v>62.95</v>
      </c>
      <c r="L476" s="34">
        <v>62.95</v>
      </c>
      <c r="M476" s="34">
        <v>62.95</v>
      </c>
      <c r="N476" s="99" t="s">
        <v>1129</v>
      </c>
    </row>
    <row r="477" spans="1:14" s="91" customFormat="1" ht="150" x14ac:dyDescent="0.25">
      <c r="A477" s="88">
        <f t="shared" si="121"/>
        <v>414</v>
      </c>
      <c r="B477" s="35" t="s">
        <v>420</v>
      </c>
      <c r="C477" s="36" t="s">
        <v>1138</v>
      </c>
      <c r="D477" s="34">
        <v>173.66800000000001</v>
      </c>
      <c r="E477" s="34">
        <v>86.834000000000003</v>
      </c>
      <c r="F477" s="34">
        <v>86.834000000000003</v>
      </c>
      <c r="G477" s="34"/>
      <c r="H477" s="34">
        <v>43.417000000000002</v>
      </c>
      <c r="I477" s="34">
        <v>43.417000000000002</v>
      </c>
      <c r="J477" s="34">
        <v>43.417000000000002</v>
      </c>
      <c r="K477" s="34">
        <v>43.417000000000002</v>
      </c>
      <c r="L477" s="34">
        <v>43.417000000000002</v>
      </c>
      <c r="M477" s="34">
        <v>43.417000000000002</v>
      </c>
      <c r="N477" s="99" t="s">
        <v>1129</v>
      </c>
    </row>
    <row r="478" spans="1:14" s="91" customFormat="1" ht="135.75" customHeight="1" x14ac:dyDescent="0.25">
      <c r="A478" s="88">
        <f t="shared" si="121"/>
        <v>415</v>
      </c>
      <c r="B478" s="35" t="s">
        <v>421</v>
      </c>
      <c r="C478" s="36" t="s">
        <v>1138</v>
      </c>
      <c r="D478" s="34">
        <v>499.71199999999999</v>
      </c>
      <c r="E478" s="34">
        <v>249.85599999999999</v>
      </c>
      <c r="F478" s="34">
        <v>247.74188000000001</v>
      </c>
      <c r="G478" s="34"/>
      <c r="H478" s="34">
        <v>146.60599999999999</v>
      </c>
      <c r="I478" s="34">
        <v>144.49199999999999</v>
      </c>
      <c r="J478" s="34">
        <v>144.49199999999999</v>
      </c>
      <c r="K478" s="34">
        <v>103.25</v>
      </c>
      <c r="L478" s="34">
        <v>101.25</v>
      </c>
      <c r="M478" s="34">
        <v>103.25</v>
      </c>
      <c r="N478" s="99" t="s">
        <v>1139</v>
      </c>
    </row>
    <row r="479" spans="1:14" s="91" customFormat="1" ht="53.25" customHeight="1" x14ac:dyDescent="0.25">
      <c r="A479" s="88">
        <f t="shared" si="121"/>
        <v>416</v>
      </c>
      <c r="B479" s="35" t="s">
        <v>1140</v>
      </c>
      <c r="C479" s="36"/>
      <c r="D479" s="34">
        <v>499.99799999999999</v>
      </c>
      <c r="E479" s="34">
        <v>249.999</v>
      </c>
      <c r="F479" s="34"/>
      <c r="G479" s="34"/>
      <c r="H479" s="34">
        <v>119.999</v>
      </c>
      <c r="I479" s="34"/>
      <c r="J479" s="34"/>
      <c r="K479" s="34">
        <v>130</v>
      </c>
      <c r="L479" s="34">
        <v>115</v>
      </c>
      <c r="M479" s="34"/>
      <c r="N479" s="99" t="s">
        <v>1141</v>
      </c>
    </row>
    <row r="480" spans="1:14" s="78" customFormat="1" x14ac:dyDescent="0.3">
      <c r="A480" s="75"/>
      <c r="B480" s="71" t="s">
        <v>422</v>
      </c>
      <c r="C480" s="62"/>
      <c r="D480" s="77">
        <f t="shared" ref="D480:M480" si="122">SUM(D481:D482)</f>
        <v>692.48699999999997</v>
      </c>
      <c r="E480" s="77">
        <f t="shared" si="122"/>
        <v>346.24299999999999</v>
      </c>
      <c r="F480" s="77">
        <f t="shared" si="122"/>
        <v>135.1</v>
      </c>
      <c r="G480" s="77">
        <f t="shared" si="122"/>
        <v>0</v>
      </c>
      <c r="H480" s="77">
        <f t="shared" si="122"/>
        <v>176.661</v>
      </c>
      <c r="I480" s="77">
        <f t="shared" si="122"/>
        <v>74.161000000000001</v>
      </c>
      <c r="J480" s="77">
        <f t="shared" si="122"/>
        <v>74.161000000000001</v>
      </c>
      <c r="K480" s="77">
        <f t="shared" si="122"/>
        <v>169.583</v>
      </c>
      <c r="L480" s="77">
        <f t="shared" si="122"/>
        <v>130.93700000000001</v>
      </c>
      <c r="M480" s="77">
        <f t="shared" si="122"/>
        <v>110.28700000000001</v>
      </c>
      <c r="N480" s="77"/>
    </row>
    <row r="481" spans="1:14" s="91" customFormat="1" ht="99.75" customHeight="1" x14ac:dyDescent="0.25">
      <c r="A481" s="88">
        <f>A479+1</f>
        <v>417</v>
      </c>
      <c r="B481" s="35" t="s">
        <v>423</v>
      </c>
      <c r="C481" s="36" t="s">
        <v>1142</v>
      </c>
      <c r="D481" s="34">
        <v>297.79899999999998</v>
      </c>
      <c r="E481" s="34">
        <v>148.899</v>
      </c>
      <c r="F481" s="42">
        <v>135.1</v>
      </c>
      <c r="G481" s="34"/>
      <c r="H481" s="34">
        <v>74.161000000000001</v>
      </c>
      <c r="I481" s="34">
        <v>74.161000000000001</v>
      </c>
      <c r="J481" s="34">
        <v>74.161000000000001</v>
      </c>
      <c r="K481" s="34">
        <v>74.739000000000004</v>
      </c>
      <c r="L481" s="34">
        <v>74.739000000000004</v>
      </c>
      <c r="M481" s="34">
        <v>74.739000000000004</v>
      </c>
      <c r="N481" s="99" t="s">
        <v>938</v>
      </c>
    </row>
    <row r="482" spans="1:14" s="91" customFormat="1" ht="75" customHeight="1" x14ac:dyDescent="0.25">
      <c r="A482" s="88">
        <f>A481+1</f>
        <v>418</v>
      </c>
      <c r="B482" s="35" t="s">
        <v>1143</v>
      </c>
      <c r="C482" s="36" t="s">
        <v>1142</v>
      </c>
      <c r="D482" s="34">
        <v>394.68799999999999</v>
      </c>
      <c r="E482" s="34">
        <v>197.34399999999999</v>
      </c>
      <c r="F482" s="34"/>
      <c r="G482" s="34"/>
      <c r="H482" s="34">
        <v>102.5</v>
      </c>
      <c r="I482" s="34">
        <v>0</v>
      </c>
      <c r="J482" s="34">
        <v>0</v>
      </c>
      <c r="K482" s="34">
        <v>94.843999999999994</v>
      </c>
      <c r="L482" s="34">
        <v>56.198</v>
      </c>
      <c r="M482" s="34">
        <v>35.548000000000002</v>
      </c>
      <c r="N482" s="139" t="s">
        <v>1144</v>
      </c>
    </row>
    <row r="483" spans="1:14" s="78" customFormat="1" x14ac:dyDescent="0.3">
      <c r="A483" s="75"/>
      <c r="B483" s="71" t="s">
        <v>424</v>
      </c>
      <c r="C483" s="62"/>
      <c r="D483" s="77">
        <f t="shared" ref="D483:M483" si="123">SUM(D484:D492)</f>
        <v>2847.752</v>
      </c>
      <c r="E483" s="77">
        <f t="shared" si="123"/>
        <v>1270.0219999999999</v>
      </c>
      <c r="F483" s="77">
        <f t="shared" si="123"/>
        <v>406.596</v>
      </c>
      <c r="G483" s="77">
        <f t="shared" si="123"/>
        <v>287.11500000000001</v>
      </c>
      <c r="H483" s="77">
        <f t="shared" si="123"/>
        <v>807.4</v>
      </c>
      <c r="I483" s="77">
        <f t="shared" si="123"/>
        <v>370.85300000000001</v>
      </c>
      <c r="J483" s="77">
        <f t="shared" si="123"/>
        <v>339.15300000000002</v>
      </c>
      <c r="K483" s="77">
        <f t="shared" si="123"/>
        <v>770.33</v>
      </c>
      <c r="L483" s="77">
        <f t="shared" si="123"/>
        <v>360.41499999999996</v>
      </c>
      <c r="M483" s="77">
        <f t="shared" si="123"/>
        <v>360.41499999999996</v>
      </c>
      <c r="N483" s="77"/>
    </row>
    <row r="484" spans="1:14" s="91" customFormat="1" ht="73.5" customHeight="1" x14ac:dyDescent="0.25">
      <c r="A484" s="88">
        <f>A482+1</f>
        <v>419</v>
      </c>
      <c r="B484" s="35" t="s">
        <v>425</v>
      </c>
      <c r="C484" s="36" t="s">
        <v>1145</v>
      </c>
      <c r="D484" s="34">
        <v>241.08699999999999</v>
      </c>
      <c r="E484" s="34">
        <v>120.544</v>
      </c>
      <c r="F484" s="34">
        <v>119.48099999999999</v>
      </c>
      <c r="G484" s="34"/>
      <c r="H484" s="34">
        <v>71.498000000000005</v>
      </c>
      <c r="I484" s="34">
        <v>71.498000000000005</v>
      </c>
      <c r="J484" s="34">
        <v>71.498000000000005</v>
      </c>
      <c r="K484" s="34">
        <v>49.045000000000002</v>
      </c>
      <c r="L484" s="34">
        <v>49.045000000000002</v>
      </c>
      <c r="M484" s="34">
        <v>49.045000000000002</v>
      </c>
      <c r="N484" s="99" t="s">
        <v>1146</v>
      </c>
    </row>
    <row r="485" spans="1:14" s="91" customFormat="1" ht="52.5" customHeight="1" x14ac:dyDescent="0.25">
      <c r="A485" s="88">
        <f t="shared" ref="A485:A492" si="124">A484+1</f>
        <v>420</v>
      </c>
      <c r="B485" s="35" t="s">
        <v>426</v>
      </c>
      <c r="C485" s="36" t="s">
        <v>1145</v>
      </c>
      <c r="D485" s="34">
        <v>199.5</v>
      </c>
      <c r="E485" s="34">
        <v>50</v>
      </c>
      <c r="F485" s="34"/>
      <c r="G485" s="34"/>
      <c r="H485" s="34">
        <v>27.58</v>
      </c>
      <c r="I485" s="34"/>
      <c r="J485" s="34"/>
      <c r="K485" s="34">
        <v>121.92</v>
      </c>
      <c r="L485" s="34"/>
      <c r="M485" s="34"/>
      <c r="N485" s="99"/>
    </row>
    <row r="486" spans="1:14" s="91" customFormat="1" ht="75" x14ac:dyDescent="0.25">
      <c r="A486" s="88">
        <f t="shared" si="124"/>
        <v>421</v>
      </c>
      <c r="B486" s="35" t="s">
        <v>427</v>
      </c>
      <c r="C486" s="36" t="s">
        <v>1147</v>
      </c>
      <c r="D486" s="34">
        <v>201.506</v>
      </c>
      <c r="E486" s="34">
        <v>100</v>
      </c>
      <c r="F486" s="34"/>
      <c r="G486" s="34"/>
      <c r="H486" s="34">
        <v>50.122</v>
      </c>
      <c r="I486" s="34"/>
      <c r="J486" s="34"/>
      <c r="K486" s="34">
        <v>51.384</v>
      </c>
      <c r="L486" s="34"/>
      <c r="M486" s="34"/>
      <c r="N486" s="99"/>
    </row>
    <row r="487" spans="1:14" s="91" customFormat="1" ht="75" x14ac:dyDescent="0.25">
      <c r="A487" s="88">
        <f t="shared" si="124"/>
        <v>422</v>
      </c>
      <c r="B487" s="35" t="s">
        <v>428</v>
      </c>
      <c r="C487" s="36" t="s">
        <v>1147</v>
      </c>
      <c r="D487" s="34">
        <v>177.36199999999999</v>
      </c>
      <c r="E487" s="34">
        <v>88.680999999999997</v>
      </c>
      <c r="F487" s="34">
        <v>60.924999999999997</v>
      </c>
      <c r="G487" s="34">
        <v>60.924999999999997</v>
      </c>
      <c r="H487" s="34">
        <v>43.680999999999997</v>
      </c>
      <c r="I487" s="34">
        <v>43.680999999999997</v>
      </c>
      <c r="J487" s="34">
        <v>43.680999999999997</v>
      </c>
      <c r="K487" s="34">
        <v>45</v>
      </c>
      <c r="L487" s="34">
        <v>45</v>
      </c>
      <c r="M487" s="34">
        <v>45</v>
      </c>
      <c r="N487" s="99" t="s">
        <v>1148</v>
      </c>
    </row>
    <row r="488" spans="1:14" s="91" customFormat="1" ht="69.75" customHeight="1" x14ac:dyDescent="0.25">
      <c r="A488" s="88">
        <f t="shared" si="124"/>
        <v>423</v>
      </c>
      <c r="B488" s="35" t="s">
        <v>429</v>
      </c>
      <c r="C488" s="36" t="s">
        <v>1149</v>
      </c>
      <c r="D488" s="34">
        <v>499.96600000000001</v>
      </c>
      <c r="E488" s="34">
        <v>222.10900000000001</v>
      </c>
      <c r="F488" s="34"/>
      <c r="G488" s="34"/>
      <c r="H488" s="34">
        <v>124.46599999999999</v>
      </c>
      <c r="I488" s="34">
        <v>9.7200000000000006</v>
      </c>
      <c r="J488" s="34">
        <v>9.7200000000000006</v>
      </c>
      <c r="K488" s="34">
        <v>153.39099999999999</v>
      </c>
      <c r="L488" s="34">
        <v>125.5</v>
      </c>
      <c r="M488" s="34">
        <v>125.5</v>
      </c>
      <c r="N488" s="99" t="s">
        <v>1150</v>
      </c>
    </row>
    <row r="489" spans="1:14" s="91" customFormat="1" ht="89.25" customHeight="1" x14ac:dyDescent="0.25">
      <c r="A489" s="88">
        <f t="shared" si="124"/>
        <v>424</v>
      </c>
      <c r="B489" s="35" t="s">
        <v>430</v>
      </c>
      <c r="C489" s="36" t="s">
        <v>1147</v>
      </c>
      <c r="D489" s="34">
        <v>299.964</v>
      </c>
      <c r="E489" s="34">
        <v>120</v>
      </c>
      <c r="F489" s="34">
        <v>120</v>
      </c>
      <c r="G489" s="34">
        <v>120</v>
      </c>
      <c r="H489" s="34">
        <v>104.254</v>
      </c>
      <c r="I489" s="34">
        <v>104.254</v>
      </c>
      <c r="J489" s="34">
        <v>104.254</v>
      </c>
      <c r="K489" s="34">
        <v>75.710000000000008</v>
      </c>
      <c r="L489" s="34">
        <v>75.710000000000008</v>
      </c>
      <c r="M489" s="34">
        <v>75.710000000000008</v>
      </c>
      <c r="N489" s="99" t="s">
        <v>1151</v>
      </c>
    </row>
    <row r="490" spans="1:14" s="91" customFormat="1" ht="79.5" customHeight="1" x14ac:dyDescent="0.25">
      <c r="A490" s="88">
        <f t="shared" si="124"/>
        <v>425</v>
      </c>
      <c r="B490" s="140" t="s">
        <v>431</v>
      </c>
      <c r="C490" s="118" t="s">
        <v>1147</v>
      </c>
      <c r="D490" s="113">
        <v>294.702</v>
      </c>
      <c r="E490" s="113">
        <v>119.542</v>
      </c>
      <c r="F490" s="113">
        <v>106.19</v>
      </c>
      <c r="G490" s="113">
        <v>106.19</v>
      </c>
      <c r="H490" s="34">
        <v>110</v>
      </c>
      <c r="I490" s="34">
        <v>110</v>
      </c>
      <c r="J490" s="34">
        <v>110</v>
      </c>
      <c r="K490" s="34">
        <v>65.16</v>
      </c>
      <c r="L490" s="34">
        <v>65.16</v>
      </c>
      <c r="M490" s="34">
        <v>65.16</v>
      </c>
      <c r="N490" s="119" t="s">
        <v>1146</v>
      </c>
    </row>
    <row r="491" spans="1:14" s="91" customFormat="1" ht="79.5" customHeight="1" x14ac:dyDescent="0.25">
      <c r="A491" s="141">
        <f t="shared" si="124"/>
        <v>426</v>
      </c>
      <c r="B491" s="92" t="s">
        <v>1152</v>
      </c>
      <c r="C491" s="142"/>
      <c r="D491" s="90">
        <v>433.70299999999997</v>
      </c>
      <c r="E491" s="90">
        <v>200</v>
      </c>
      <c r="F491" s="90"/>
      <c r="G491" s="114"/>
      <c r="H491" s="34">
        <v>124.818</v>
      </c>
      <c r="I491" s="34">
        <v>15.5</v>
      </c>
      <c r="J491" s="34"/>
      <c r="K491" s="34">
        <v>108.88500000000001</v>
      </c>
      <c r="L491" s="34"/>
      <c r="M491" s="34"/>
      <c r="N491" s="125"/>
    </row>
    <row r="492" spans="1:14" s="91" customFormat="1" ht="79.5" customHeight="1" x14ac:dyDescent="0.25">
      <c r="A492" s="141">
        <f t="shared" si="124"/>
        <v>427</v>
      </c>
      <c r="B492" s="92" t="s">
        <v>1153</v>
      </c>
      <c r="C492" s="142"/>
      <c r="D492" s="90">
        <v>499.96199999999999</v>
      </c>
      <c r="E492" s="90">
        <v>249.14599999999999</v>
      </c>
      <c r="F492" s="90"/>
      <c r="G492" s="90"/>
      <c r="H492" s="34">
        <v>150.98099999999999</v>
      </c>
      <c r="I492" s="34">
        <v>16.2</v>
      </c>
      <c r="J492" s="34"/>
      <c r="K492" s="34">
        <v>99.835000000000008</v>
      </c>
      <c r="L492" s="34"/>
      <c r="M492" s="34"/>
      <c r="N492" s="125"/>
    </row>
    <row r="493" spans="1:14" s="78" customFormat="1" x14ac:dyDescent="0.3">
      <c r="A493" s="75"/>
      <c r="B493" s="82" t="s">
        <v>432</v>
      </c>
      <c r="C493" s="80"/>
      <c r="D493" s="79">
        <f t="shared" ref="D493:M493" si="125">SUM(D494:D500)</f>
        <v>3107.8</v>
      </c>
      <c r="E493" s="79">
        <f t="shared" si="125"/>
        <v>1553.7470000000001</v>
      </c>
      <c r="F493" s="79">
        <f t="shared" si="125"/>
        <v>634.3309999999999</v>
      </c>
      <c r="G493" s="79">
        <f t="shared" si="125"/>
        <v>634.3309999999999</v>
      </c>
      <c r="H493" s="79">
        <f t="shared" si="125"/>
        <v>742.96</v>
      </c>
      <c r="I493" s="79">
        <f t="shared" si="125"/>
        <v>512.96899999999994</v>
      </c>
      <c r="J493" s="79">
        <f t="shared" si="125"/>
        <v>512.96899999999994</v>
      </c>
      <c r="K493" s="79">
        <f t="shared" si="125"/>
        <v>811.09300000000007</v>
      </c>
      <c r="L493" s="79">
        <f t="shared" si="125"/>
        <v>560.60800000000006</v>
      </c>
      <c r="M493" s="79">
        <f t="shared" si="125"/>
        <v>560.60800000000006</v>
      </c>
      <c r="N493" s="79"/>
    </row>
    <row r="494" spans="1:14" s="91" customFormat="1" ht="56.25" x14ac:dyDescent="0.25">
      <c r="A494" s="88">
        <f>A492+1</f>
        <v>428</v>
      </c>
      <c r="B494" s="35" t="s">
        <v>433</v>
      </c>
      <c r="C494" s="36" t="s">
        <v>1154</v>
      </c>
      <c r="D494" s="34">
        <v>474.94299999999998</v>
      </c>
      <c r="E494" s="34">
        <v>237.471</v>
      </c>
      <c r="F494" s="34"/>
      <c r="G494" s="34"/>
      <c r="H494" s="34">
        <v>111.54</v>
      </c>
      <c r="I494" s="34">
        <v>12.568</v>
      </c>
      <c r="J494" s="34">
        <v>12.568</v>
      </c>
      <c r="K494" s="34">
        <v>125.932</v>
      </c>
      <c r="L494" s="34"/>
      <c r="M494" s="34"/>
      <c r="N494" s="99" t="s">
        <v>1155</v>
      </c>
    </row>
    <row r="495" spans="1:14" s="91" customFormat="1" ht="60.75" x14ac:dyDescent="0.25">
      <c r="A495" s="88">
        <f t="shared" ref="A495:A500" si="126">A494+1</f>
        <v>429</v>
      </c>
      <c r="B495" s="35" t="s">
        <v>434</v>
      </c>
      <c r="C495" s="36">
        <v>43940446</v>
      </c>
      <c r="D495" s="34">
        <v>171.648</v>
      </c>
      <c r="E495" s="34">
        <v>85.823999999999998</v>
      </c>
      <c r="F495" s="39"/>
      <c r="G495" s="34"/>
      <c r="H495" s="34">
        <v>41.194000000000003</v>
      </c>
      <c r="I495" s="34">
        <v>7.1050000000000004</v>
      </c>
      <c r="J495" s="34">
        <v>7.1050000000000004</v>
      </c>
      <c r="K495" s="34">
        <v>44.629999999999995</v>
      </c>
      <c r="L495" s="34"/>
      <c r="M495" s="34"/>
      <c r="N495" s="99" t="s">
        <v>1156</v>
      </c>
    </row>
    <row r="496" spans="1:14" s="91" customFormat="1" ht="60.75" x14ac:dyDescent="0.25">
      <c r="A496" s="88">
        <f t="shared" si="126"/>
        <v>430</v>
      </c>
      <c r="B496" s="35" t="s">
        <v>435</v>
      </c>
      <c r="C496" s="36">
        <v>22390504</v>
      </c>
      <c r="D496" s="34">
        <v>499.30700000000002</v>
      </c>
      <c r="E496" s="34">
        <v>249.65</v>
      </c>
      <c r="F496" s="39">
        <v>101.13500000000001</v>
      </c>
      <c r="G496" s="34">
        <v>101.13500000000001</v>
      </c>
      <c r="H496" s="34">
        <v>119.83499999999999</v>
      </c>
      <c r="I496" s="34">
        <v>113.557</v>
      </c>
      <c r="J496" s="34">
        <v>113.557</v>
      </c>
      <c r="K496" s="34">
        <v>129.822</v>
      </c>
      <c r="L496" s="34">
        <v>129.822</v>
      </c>
      <c r="M496" s="34">
        <v>129.822</v>
      </c>
      <c r="N496" s="99" t="s">
        <v>1157</v>
      </c>
    </row>
    <row r="497" spans="1:14" s="91" customFormat="1" ht="40.5" x14ac:dyDescent="0.25">
      <c r="A497" s="88">
        <f t="shared" si="126"/>
        <v>431</v>
      </c>
      <c r="B497" s="35" t="s">
        <v>436</v>
      </c>
      <c r="C497" s="36">
        <v>30298033</v>
      </c>
      <c r="D497" s="34">
        <v>496.76900000000001</v>
      </c>
      <c r="E497" s="34">
        <v>248.38399999999999</v>
      </c>
      <c r="F497" s="39">
        <v>191</v>
      </c>
      <c r="G497" s="34">
        <v>191</v>
      </c>
      <c r="H497" s="34">
        <v>119.224</v>
      </c>
      <c r="I497" s="34">
        <v>115.255</v>
      </c>
      <c r="J497" s="34">
        <v>115.255</v>
      </c>
      <c r="K497" s="34">
        <v>129.161</v>
      </c>
      <c r="L497" s="34">
        <v>129.161</v>
      </c>
      <c r="M497" s="34">
        <v>129.161</v>
      </c>
      <c r="N497" s="99" t="s">
        <v>1158</v>
      </c>
    </row>
    <row r="498" spans="1:14" s="91" customFormat="1" ht="40.5" x14ac:dyDescent="0.25">
      <c r="A498" s="88">
        <f t="shared" si="126"/>
        <v>432</v>
      </c>
      <c r="B498" s="35" t="s">
        <v>437</v>
      </c>
      <c r="C498" s="36">
        <v>22388223</v>
      </c>
      <c r="D498" s="34">
        <v>467.78899999999999</v>
      </c>
      <c r="E498" s="34">
        <v>233.89400000000001</v>
      </c>
      <c r="F498" s="39">
        <v>232.56899999999999</v>
      </c>
      <c r="G498" s="34">
        <v>232.56899999999999</v>
      </c>
      <c r="H498" s="34">
        <v>112.26900000000001</v>
      </c>
      <c r="I498" s="34">
        <v>110.943</v>
      </c>
      <c r="J498" s="34">
        <v>110.943</v>
      </c>
      <c r="K498" s="34">
        <v>121.626</v>
      </c>
      <c r="L498" s="34">
        <v>121.626</v>
      </c>
      <c r="M498" s="34">
        <v>121.626</v>
      </c>
      <c r="N498" s="99" t="s">
        <v>1159</v>
      </c>
    </row>
    <row r="499" spans="1:14" s="91" customFormat="1" ht="154.5" customHeight="1" x14ac:dyDescent="0.25">
      <c r="A499" s="88">
        <f t="shared" si="126"/>
        <v>433</v>
      </c>
      <c r="B499" s="35" t="s">
        <v>438</v>
      </c>
      <c r="C499" s="36">
        <v>22387749</v>
      </c>
      <c r="D499" s="34">
        <v>499.07799999999997</v>
      </c>
      <c r="E499" s="34">
        <v>249.39099999999999</v>
      </c>
      <c r="F499" s="39">
        <v>109.627</v>
      </c>
      <c r="G499" s="34">
        <v>109.627</v>
      </c>
      <c r="H499" s="34">
        <v>119.518</v>
      </c>
      <c r="I499" s="34">
        <v>116.578</v>
      </c>
      <c r="J499" s="34">
        <v>116.578</v>
      </c>
      <c r="K499" s="34">
        <v>130.16899999999998</v>
      </c>
      <c r="L499" s="34">
        <v>130.16899999999998</v>
      </c>
      <c r="M499" s="34">
        <v>130.16899999999998</v>
      </c>
      <c r="N499" s="99" t="s">
        <v>1160</v>
      </c>
    </row>
    <row r="500" spans="1:14" s="91" customFormat="1" ht="69.75" customHeight="1" x14ac:dyDescent="0.25">
      <c r="A500" s="88">
        <f t="shared" si="126"/>
        <v>434</v>
      </c>
      <c r="B500" s="35" t="s">
        <v>1161</v>
      </c>
      <c r="C500" s="36">
        <v>4372448</v>
      </c>
      <c r="D500" s="34">
        <v>498.26600000000002</v>
      </c>
      <c r="E500" s="34">
        <v>249.13300000000001</v>
      </c>
      <c r="F500" s="34"/>
      <c r="G500" s="34"/>
      <c r="H500" s="34">
        <v>119.38</v>
      </c>
      <c r="I500" s="34">
        <v>36.963000000000001</v>
      </c>
      <c r="J500" s="34">
        <v>36.963000000000001</v>
      </c>
      <c r="K500" s="34">
        <v>129.75299999999999</v>
      </c>
      <c r="L500" s="34">
        <v>49.83</v>
      </c>
      <c r="M500" s="34">
        <v>49.83</v>
      </c>
      <c r="N500" s="99" t="s">
        <v>1162</v>
      </c>
    </row>
    <row r="501" spans="1:14" s="78" customFormat="1" x14ac:dyDescent="0.3">
      <c r="A501" s="75"/>
      <c r="B501" s="71" t="s">
        <v>439</v>
      </c>
      <c r="C501" s="62"/>
      <c r="D501" s="77">
        <f t="shared" ref="D501:E501" si="127">SUM(D502:D511)</f>
        <v>4285.1769999999997</v>
      </c>
      <c r="E501" s="77">
        <f t="shared" si="127"/>
        <v>2141.9220000000005</v>
      </c>
      <c r="F501" s="77">
        <f>SUM(F502:F511)</f>
        <v>938.54297999999994</v>
      </c>
      <c r="G501" s="77">
        <f>SUM(G502:G511)</f>
        <v>789.08100000000002</v>
      </c>
      <c r="H501" s="77">
        <f t="shared" ref="H501:M501" si="128">SUM(H502:H511)</f>
        <v>1050.9490000000001</v>
      </c>
      <c r="I501" s="77">
        <f t="shared" si="128"/>
        <v>700.58301999999992</v>
      </c>
      <c r="J501" s="77">
        <f t="shared" si="128"/>
        <v>700.58301999999992</v>
      </c>
      <c r="K501" s="77">
        <f t="shared" si="128"/>
        <v>1092.306</v>
      </c>
      <c r="L501" s="77">
        <f t="shared" si="128"/>
        <v>750.40977999999996</v>
      </c>
      <c r="M501" s="77">
        <f t="shared" si="128"/>
        <v>750.40977999999996</v>
      </c>
      <c r="N501" s="77"/>
    </row>
    <row r="502" spans="1:14" s="91" customFormat="1" ht="40.5" x14ac:dyDescent="0.25">
      <c r="A502" s="88">
        <f>A500+1</f>
        <v>435</v>
      </c>
      <c r="B502" s="35" t="s">
        <v>440</v>
      </c>
      <c r="C502" s="36" t="s">
        <v>1163</v>
      </c>
      <c r="D502" s="34">
        <v>499.84300000000002</v>
      </c>
      <c r="E502" s="34">
        <v>249.422</v>
      </c>
      <c r="F502" s="34">
        <v>247.214</v>
      </c>
      <c r="G502" s="34">
        <v>247.214</v>
      </c>
      <c r="H502" s="34">
        <v>120.42100000000001</v>
      </c>
      <c r="I502" s="34">
        <v>119.396</v>
      </c>
      <c r="J502" s="34">
        <v>119.396</v>
      </c>
      <c r="K502" s="34">
        <v>130</v>
      </c>
      <c r="L502" s="34">
        <v>128.80832000000001</v>
      </c>
      <c r="M502" s="34">
        <v>128.80832000000001</v>
      </c>
      <c r="N502" s="99" t="s">
        <v>1164</v>
      </c>
    </row>
    <row r="503" spans="1:14" s="91" customFormat="1" ht="68.25" customHeight="1" x14ac:dyDescent="0.25">
      <c r="A503" s="88">
        <f t="shared" ref="A503:A511" si="129">A502+1</f>
        <v>436</v>
      </c>
      <c r="B503" s="35" t="s">
        <v>582</v>
      </c>
      <c r="C503" s="36" t="s">
        <v>1165</v>
      </c>
      <c r="D503" s="34">
        <v>399.16199999999998</v>
      </c>
      <c r="E503" s="34">
        <v>199.58099999999999</v>
      </c>
      <c r="F503" s="34">
        <v>198.792</v>
      </c>
      <c r="G503" s="34">
        <v>198.792</v>
      </c>
      <c r="H503" s="34">
        <v>79.581000000000003</v>
      </c>
      <c r="I503" s="34">
        <v>79.278379999999999</v>
      </c>
      <c r="J503" s="34">
        <v>79.278379999999999</v>
      </c>
      <c r="K503" s="34">
        <v>120</v>
      </c>
      <c r="L503" s="34">
        <v>119.51355</v>
      </c>
      <c r="M503" s="34">
        <v>119.51355</v>
      </c>
      <c r="N503" s="99" t="s">
        <v>1166</v>
      </c>
    </row>
    <row r="504" spans="1:14" s="91" customFormat="1" ht="62.25" customHeight="1" x14ac:dyDescent="0.25">
      <c r="A504" s="88">
        <f t="shared" si="129"/>
        <v>437</v>
      </c>
      <c r="B504" s="35" t="s">
        <v>441</v>
      </c>
      <c r="C504" s="36" t="s">
        <v>1167</v>
      </c>
      <c r="D504" s="34">
        <v>496.97500000000002</v>
      </c>
      <c r="E504" s="34">
        <v>248.48699999999999</v>
      </c>
      <c r="F504" s="34"/>
      <c r="G504" s="34"/>
      <c r="H504" s="34">
        <v>98.284000000000006</v>
      </c>
      <c r="I504" s="34">
        <v>16.92632</v>
      </c>
      <c r="J504" s="34">
        <v>16.92632</v>
      </c>
      <c r="K504" s="34">
        <v>150.20400000000001</v>
      </c>
      <c r="L504" s="34"/>
      <c r="M504" s="34"/>
      <c r="N504" s="99"/>
    </row>
    <row r="505" spans="1:14" s="91" customFormat="1" ht="68.25" customHeight="1" x14ac:dyDescent="0.25">
      <c r="A505" s="88">
        <f t="shared" si="129"/>
        <v>438</v>
      </c>
      <c r="B505" s="35" t="s">
        <v>442</v>
      </c>
      <c r="C505" s="36" t="s">
        <v>1169</v>
      </c>
      <c r="D505" s="34">
        <v>299.78199999999998</v>
      </c>
      <c r="E505" s="34">
        <v>149.89099999999999</v>
      </c>
      <c r="F505" s="34"/>
      <c r="G505" s="34"/>
      <c r="H505" s="34">
        <v>74</v>
      </c>
      <c r="I505" s="34">
        <v>73.738590000000002</v>
      </c>
      <c r="J505" s="34">
        <v>73.738590000000002</v>
      </c>
      <c r="K505" s="34">
        <v>75.891000000000005</v>
      </c>
      <c r="L505" s="34">
        <v>75.622910000000005</v>
      </c>
      <c r="M505" s="34">
        <v>75.622910000000005</v>
      </c>
      <c r="N505" s="99" t="s">
        <v>1170</v>
      </c>
    </row>
    <row r="506" spans="1:14" s="91" customFormat="1" ht="85.5" customHeight="1" x14ac:dyDescent="0.25">
      <c r="A506" s="88">
        <f t="shared" si="129"/>
        <v>439</v>
      </c>
      <c r="B506" s="35" t="s">
        <v>443</v>
      </c>
      <c r="C506" s="36" t="s">
        <v>1171</v>
      </c>
      <c r="D506" s="34">
        <v>499.584</v>
      </c>
      <c r="E506" s="34">
        <v>249.792</v>
      </c>
      <c r="F506" s="34"/>
      <c r="G506" s="34"/>
      <c r="H506" s="34">
        <v>99.317999999999998</v>
      </c>
      <c r="I506" s="34">
        <v>97.170079999999999</v>
      </c>
      <c r="J506" s="34">
        <v>97.170079999999999</v>
      </c>
      <c r="K506" s="34">
        <v>150.47399999999999</v>
      </c>
      <c r="L506" s="34">
        <v>145.17883</v>
      </c>
      <c r="M506" s="34">
        <v>145.17883</v>
      </c>
      <c r="N506" s="99" t="s">
        <v>1172</v>
      </c>
    </row>
    <row r="507" spans="1:14" s="91" customFormat="1" ht="125.25" customHeight="1" x14ac:dyDescent="0.25">
      <c r="A507" s="88">
        <f t="shared" si="129"/>
        <v>440</v>
      </c>
      <c r="B507" s="35" t="s">
        <v>444</v>
      </c>
      <c r="C507" s="36" t="s">
        <v>1171</v>
      </c>
      <c r="D507" s="34">
        <v>499.51799999999997</v>
      </c>
      <c r="E507" s="34">
        <v>249.75899999999999</v>
      </c>
      <c r="F507" s="34">
        <v>214.63713999999999</v>
      </c>
      <c r="G507" s="34">
        <v>214.637</v>
      </c>
      <c r="H507" s="34">
        <v>130.19499999999999</v>
      </c>
      <c r="I507" s="34">
        <v>111.88658</v>
      </c>
      <c r="J507" s="34">
        <v>111.88658</v>
      </c>
      <c r="K507" s="34">
        <v>119.56399999999999</v>
      </c>
      <c r="L507" s="34">
        <v>105.5017</v>
      </c>
      <c r="M507" s="34">
        <v>105.5017</v>
      </c>
      <c r="N507" s="99" t="s">
        <v>1170</v>
      </c>
    </row>
    <row r="508" spans="1:14" s="91" customFormat="1" ht="75" customHeight="1" x14ac:dyDescent="0.25">
      <c r="A508" s="88">
        <f t="shared" si="129"/>
        <v>441</v>
      </c>
      <c r="B508" s="35" t="s">
        <v>445</v>
      </c>
      <c r="C508" s="36" t="s">
        <v>1171</v>
      </c>
      <c r="D508" s="34">
        <v>499.84</v>
      </c>
      <c r="E508" s="34">
        <v>249.9</v>
      </c>
      <c r="F508" s="34"/>
      <c r="G508" s="34"/>
      <c r="H508" s="34">
        <v>139.614</v>
      </c>
      <c r="I508" s="34">
        <v>12.305</v>
      </c>
      <c r="J508" s="34">
        <v>12.305</v>
      </c>
      <c r="K508" s="34">
        <v>110.32599999999999</v>
      </c>
      <c r="L508" s="34">
        <v>53.605580000000003</v>
      </c>
      <c r="M508" s="34">
        <v>53.605580000000003</v>
      </c>
      <c r="N508" s="99" t="s">
        <v>1174</v>
      </c>
    </row>
    <row r="509" spans="1:14" s="91" customFormat="1" ht="124.5" customHeight="1" x14ac:dyDescent="0.25">
      <c r="A509" s="88">
        <f t="shared" si="129"/>
        <v>442</v>
      </c>
      <c r="B509" s="35" t="s">
        <v>446</v>
      </c>
      <c r="C509" s="36" t="s">
        <v>1171</v>
      </c>
      <c r="D509" s="34">
        <v>299.99799999999999</v>
      </c>
      <c r="E509" s="34">
        <v>149.9</v>
      </c>
      <c r="F509" s="34">
        <v>128.43783999999999</v>
      </c>
      <c r="G509" s="34">
        <v>128.43799999999999</v>
      </c>
      <c r="H509" s="34">
        <v>88.501999999999995</v>
      </c>
      <c r="I509" s="34">
        <v>75.830590000000001</v>
      </c>
      <c r="J509" s="34">
        <v>75.830590000000001</v>
      </c>
      <c r="K509" s="34">
        <v>61.596000000000004</v>
      </c>
      <c r="L509" s="34">
        <v>55.983490000000003</v>
      </c>
      <c r="M509" s="34">
        <v>55.983490000000003</v>
      </c>
      <c r="N509" s="99" t="s">
        <v>1175</v>
      </c>
    </row>
    <row r="510" spans="1:14" s="91" customFormat="1" ht="115.5" customHeight="1" x14ac:dyDescent="0.25">
      <c r="A510" s="88">
        <f t="shared" si="129"/>
        <v>443</v>
      </c>
      <c r="B510" s="35" t="s">
        <v>447</v>
      </c>
      <c r="C510" s="36" t="s">
        <v>1176</v>
      </c>
      <c r="D510" s="34">
        <v>299.892</v>
      </c>
      <c r="E510" s="113">
        <v>149.9</v>
      </c>
      <c r="F510" s="113">
        <v>149.46199999999999</v>
      </c>
      <c r="G510" s="34"/>
      <c r="H510" s="34">
        <v>83.671000000000006</v>
      </c>
      <c r="I510" s="34">
        <v>83.424899999999994</v>
      </c>
      <c r="J510" s="34">
        <v>83.424899999999994</v>
      </c>
      <c r="K510" s="34">
        <v>66.320999999999998</v>
      </c>
      <c r="L510" s="34">
        <v>66.195400000000006</v>
      </c>
      <c r="M510" s="34">
        <v>66.195400000000006</v>
      </c>
      <c r="N510" s="99" t="s">
        <v>1170</v>
      </c>
    </row>
    <row r="511" spans="1:14" s="91" customFormat="1" ht="95.25" customHeight="1" x14ac:dyDescent="0.25">
      <c r="A511" s="88">
        <f t="shared" si="129"/>
        <v>444</v>
      </c>
      <c r="B511" s="35" t="s">
        <v>1177</v>
      </c>
      <c r="C511" s="36" t="s">
        <v>1168</v>
      </c>
      <c r="D511" s="89">
        <v>490.58300000000003</v>
      </c>
      <c r="E511" s="90">
        <v>245.29</v>
      </c>
      <c r="F511" s="90" t="s">
        <v>1173</v>
      </c>
      <c r="H511" s="34">
        <v>137.363</v>
      </c>
      <c r="I511" s="34">
        <v>30.626580000000001</v>
      </c>
      <c r="J511" s="34">
        <v>30.626580000000001</v>
      </c>
      <c r="K511" s="34">
        <v>107.93</v>
      </c>
      <c r="L511" s="34"/>
      <c r="M511" s="34"/>
      <c r="N511" s="99" t="s">
        <v>1170</v>
      </c>
    </row>
    <row r="512" spans="1:14" s="78" customFormat="1" x14ac:dyDescent="0.3">
      <c r="A512" s="75"/>
      <c r="B512" s="71" t="s">
        <v>448</v>
      </c>
      <c r="C512" s="62"/>
      <c r="D512" s="77">
        <f t="shared" ref="D512:M512" si="130">SUM(D513:D515)</f>
        <v>1078.6880000000001</v>
      </c>
      <c r="E512" s="77">
        <f t="shared" si="130"/>
        <v>448.12400000000002</v>
      </c>
      <c r="F512" s="77">
        <f t="shared" si="130"/>
        <v>0</v>
      </c>
      <c r="G512" s="77">
        <f t="shared" si="130"/>
        <v>0</v>
      </c>
      <c r="H512" s="77">
        <f t="shared" si="130"/>
        <v>357.28899999999999</v>
      </c>
      <c r="I512" s="77">
        <f t="shared" si="130"/>
        <v>18.917999999999999</v>
      </c>
      <c r="J512" s="77">
        <f t="shared" si="130"/>
        <v>18.917999999999999</v>
      </c>
      <c r="K512" s="77">
        <f t="shared" si="130"/>
        <v>273.27499999999998</v>
      </c>
      <c r="L512" s="77">
        <f t="shared" si="130"/>
        <v>138.32900000000001</v>
      </c>
      <c r="M512" s="77">
        <f t="shared" si="130"/>
        <v>121.809</v>
      </c>
      <c r="N512" s="77"/>
    </row>
    <row r="513" spans="1:14" s="91" customFormat="1" ht="94.5" customHeight="1" x14ac:dyDescent="0.25">
      <c r="A513" s="88">
        <f>A511+1</f>
        <v>445</v>
      </c>
      <c r="B513" s="35" t="s">
        <v>449</v>
      </c>
      <c r="C513" s="36" t="s">
        <v>1178</v>
      </c>
      <c r="D513" s="34">
        <v>274.57900000000001</v>
      </c>
      <c r="E513" s="34">
        <v>99.7</v>
      </c>
      <c r="F513" s="34"/>
      <c r="G513" s="34"/>
      <c r="H513" s="34">
        <v>99.632000000000005</v>
      </c>
      <c r="I513" s="34"/>
      <c r="J513" s="34"/>
      <c r="K513" s="34">
        <v>75.247</v>
      </c>
      <c r="L513" s="34">
        <v>50.247</v>
      </c>
      <c r="M513" s="34">
        <v>33.727000000000004</v>
      </c>
      <c r="N513" s="99" t="s">
        <v>1179</v>
      </c>
    </row>
    <row r="514" spans="1:14" s="91" customFormat="1" ht="66.75" customHeight="1" x14ac:dyDescent="0.25">
      <c r="A514" s="88">
        <f>A513+1</f>
        <v>446</v>
      </c>
      <c r="B514" s="35" t="s">
        <v>450</v>
      </c>
      <c r="C514" s="36" t="s">
        <v>1178</v>
      </c>
      <c r="D514" s="34">
        <v>324.06</v>
      </c>
      <c r="E514" s="34">
        <v>118</v>
      </c>
      <c r="F514" s="34"/>
      <c r="G514" s="34"/>
      <c r="H514" s="34">
        <v>117.97799999999999</v>
      </c>
      <c r="I514" s="34">
        <v>18.917999999999999</v>
      </c>
      <c r="J514" s="34">
        <v>18.917999999999999</v>
      </c>
      <c r="K514" s="34">
        <v>88.081999999999994</v>
      </c>
      <c r="L514" s="34">
        <v>88.081999999999994</v>
      </c>
      <c r="M514" s="34">
        <v>88.081999999999994</v>
      </c>
      <c r="N514" s="99" t="s">
        <v>1180</v>
      </c>
    </row>
    <row r="515" spans="1:14" s="91" customFormat="1" ht="93" customHeight="1" x14ac:dyDescent="0.25">
      <c r="A515" s="88">
        <f>A514+1</f>
        <v>447</v>
      </c>
      <c r="B515" s="35" t="s">
        <v>1181</v>
      </c>
      <c r="C515" s="36" t="s">
        <v>1182</v>
      </c>
      <c r="D515" s="34">
        <v>480.04899999999998</v>
      </c>
      <c r="E515" s="34">
        <v>230.42400000000001</v>
      </c>
      <c r="F515" s="34"/>
      <c r="H515" s="34">
        <v>139.679</v>
      </c>
      <c r="I515" s="34"/>
      <c r="J515" s="34"/>
      <c r="K515" s="34">
        <v>109.946</v>
      </c>
      <c r="L515" s="34"/>
      <c r="M515" s="34"/>
      <c r="N515" s="99"/>
    </row>
    <row r="516" spans="1:14" s="78" customFormat="1" x14ac:dyDescent="0.3">
      <c r="A516" s="75"/>
      <c r="B516" s="71" t="s">
        <v>451</v>
      </c>
      <c r="C516" s="62"/>
      <c r="D516" s="77">
        <f t="shared" ref="D516:M516" si="131">SUM(D517:D524)</f>
        <v>2331.9720000000002</v>
      </c>
      <c r="E516" s="77">
        <f t="shared" si="131"/>
        <v>1164.662</v>
      </c>
      <c r="F516" s="77">
        <f t="shared" si="131"/>
        <v>207.3</v>
      </c>
      <c r="G516" s="77">
        <f t="shared" si="131"/>
        <v>0</v>
      </c>
      <c r="H516" s="77">
        <f t="shared" si="131"/>
        <v>653.05900000000008</v>
      </c>
      <c r="I516" s="77">
        <f t="shared" si="131"/>
        <v>104.48099999999999</v>
      </c>
      <c r="J516" s="77">
        <f t="shared" si="131"/>
        <v>104.48099999999999</v>
      </c>
      <c r="K516" s="77">
        <f t="shared" si="131"/>
        <v>514.25099999999998</v>
      </c>
      <c r="L516" s="77">
        <f t="shared" si="131"/>
        <v>155.42400000000001</v>
      </c>
      <c r="M516" s="77">
        <f t="shared" si="131"/>
        <v>105.32000000000001</v>
      </c>
      <c r="N516" s="77"/>
    </row>
    <row r="517" spans="1:14" s="91" customFormat="1" ht="40.5" x14ac:dyDescent="0.25">
      <c r="A517" s="88">
        <f>A515+1</f>
        <v>448</v>
      </c>
      <c r="B517" s="35" t="s">
        <v>452</v>
      </c>
      <c r="C517" s="36" t="s">
        <v>1183</v>
      </c>
      <c r="D517" s="34">
        <v>445.47800000000001</v>
      </c>
      <c r="E517" s="34">
        <v>222.7</v>
      </c>
      <c r="F517" s="34"/>
      <c r="G517" s="34"/>
      <c r="H517" s="34">
        <v>133.178</v>
      </c>
      <c r="I517" s="34"/>
      <c r="J517" s="34"/>
      <c r="K517" s="34">
        <v>89.6</v>
      </c>
      <c r="L517" s="34"/>
      <c r="M517" s="34"/>
      <c r="N517" s="99"/>
    </row>
    <row r="518" spans="1:14" s="91" customFormat="1" ht="75" customHeight="1" x14ac:dyDescent="0.25">
      <c r="A518" s="88">
        <f t="shared" ref="A518:A524" si="132">A517+1</f>
        <v>449</v>
      </c>
      <c r="B518" s="35" t="s">
        <v>453</v>
      </c>
      <c r="C518" s="36" t="s">
        <v>1184</v>
      </c>
      <c r="D518" s="34">
        <v>173.86099999999999</v>
      </c>
      <c r="E518" s="34">
        <v>86.9</v>
      </c>
      <c r="F518" s="34"/>
      <c r="G518" s="34"/>
      <c r="H518" s="34">
        <v>43.3</v>
      </c>
      <c r="I518" s="34"/>
      <c r="J518" s="34"/>
      <c r="K518" s="34">
        <v>43.661000000000001</v>
      </c>
      <c r="L518" s="34"/>
      <c r="M518" s="34"/>
      <c r="N518" s="99" t="s">
        <v>1185</v>
      </c>
    </row>
    <row r="519" spans="1:14" s="91" customFormat="1" ht="52.5" customHeight="1" x14ac:dyDescent="0.25">
      <c r="A519" s="88">
        <f t="shared" si="132"/>
        <v>450</v>
      </c>
      <c r="B519" s="35" t="s">
        <v>454</v>
      </c>
      <c r="C519" s="36" t="s">
        <v>1186</v>
      </c>
      <c r="D519" s="34">
        <v>198.72</v>
      </c>
      <c r="E519" s="34">
        <v>99</v>
      </c>
      <c r="F519" s="34"/>
      <c r="G519" s="34"/>
      <c r="H519" s="34">
        <v>58.72</v>
      </c>
      <c r="I519" s="34"/>
      <c r="J519" s="34"/>
      <c r="K519" s="34">
        <v>41</v>
      </c>
      <c r="L519" s="34"/>
      <c r="M519" s="34"/>
      <c r="N519" s="99"/>
    </row>
    <row r="520" spans="1:14" s="91" customFormat="1" ht="84" customHeight="1" x14ac:dyDescent="0.25">
      <c r="A520" s="88">
        <f t="shared" si="132"/>
        <v>451</v>
      </c>
      <c r="B520" s="35" t="s">
        <v>455</v>
      </c>
      <c r="C520" s="36" t="s">
        <v>1186</v>
      </c>
      <c r="D520" s="34">
        <v>120</v>
      </c>
      <c r="E520" s="34">
        <v>60</v>
      </c>
      <c r="F520" s="34">
        <v>59</v>
      </c>
      <c r="G520" s="34"/>
      <c r="H520" s="34">
        <v>29.88</v>
      </c>
      <c r="I520" s="34">
        <v>29.88</v>
      </c>
      <c r="J520" s="34">
        <v>29.88</v>
      </c>
      <c r="K520" s="34">
        <v>30.12</v>
      </c>
      <c r="L520" s="34">
        <v>30.12</v>
      </c>
      <c r="M520" s="34">
        <v>30.12</v>
      </c>
      <c r="N520" s="99" t="s">
        <v>1187</v>
      </c>
    </row>
    <row r="521" spans="1:14" s="91" customFormat="1" ht="63.75" customHeight="1" x14ac:dyDescent="0.25">
      <c r="A521" s="88">
        <f t="shared" si="132"/>
        <v>452</v>
      </c>
      <c r="B521" s="35" t="s">
        <v>456</v>
      </c>
      <c r="C521" s="36" t="s">
        <v>1186</v>
      </c>
      <c r="D521" s="34">
        <v>299.60300000000001</v>
      </c>
      <c r="E521" s="34">
        <v>149.80199999999999</v>
      </c>
      <c r="F521" s="39">
        <v>148.30000000000001</v>
      </c>
      <c r="G521" s="34"/>
      <c r="H521" s="34">
        <v>74.600999999999999</v>
      </c>
      <c r="I521" s="34">
        <v>74.600999999999999</v>
      </c>
      <c r="J521" s="34">
        <v>74.600999999999999</v>
      </c>
      <c r="K521" s="34">
        <v>75.2</v>
      </c>
      <c r="L521" s="34">
        <v>75.2</v>
      </c>
      <c r="M521" s="34">
        <v>75.2</v>
      </c>
      <c r="N521" s="99" t="s">
        <v>938</v>
      </c>
    </row>
    <row r="522" spans="1:14" s="91" customFormat="1" ht="84" customHeight="1" x14ac:dyDescent="0.25">
      <c r="A522" s="88">
        <f t="shared" si="132"/>
        <v>453</v>
      </c>
      <c r="B522" s="35" t="s">
        <v>457</v>
      </c>
      <c r="C522" s="36" t="s">
        <v>1186</v>
      </c>
      <c r="D522" s="34">
        <v>397.98599999999999</v>
      </c>
      <c r="E522" s="34">
        <v>198.5</v>
      </c>
      <c r="F522" s="34"/>
      <c r="G522" s="34"/>
      <c r="H522" s="34">
        <v>114.78</v>
      </c>
      <c r="I522" s="34"/>
      <c r="J522" s="34"/>
      <c r="K522" s="34">
        <v>84.706000000000003</v>
      </c>
      <c r="L522" s="34"/>
      <c r="M522" s="34"/>
      <c r="N522" s="99" t="s">
        <v>1188</v>
      </c>
    </row>
    <row r="523" spans="1:14" s="91" customFormat="1" ht="77.25" customHeight="1" x14ac:dyDescent="0.25">
      <c r="A523" s="88">
        <f t="shared" si="132"/>
        <v>454</v>
      </c>
      <c r="B523" s="35" t="s">
        <v>458</v>
      </c>
      <c r="C523" s="36" t="s">
        <v>1186</v>
      </c>
      <c r="D523" s="34">
        <v>199.53</v>
      </c>
      <c r="E523" s="34">
        <v>99.76</v>
      </c>
      <c r="F523" s="34"/>
      <c r="G523" s="34"/>
      <c r="H523" s="34">
        <v>49.665999999999997</v>
      </c>
      <c r="I523" s="34"/>
      <c r="J523" s="34"/>
      <c r="K523" s="34">
        <v>50.103999999999999</v>
      </c>
      <c r="L523" s="34">
        <v>50.103999999999999</v>
      </c>
      <c r="M523" s="34"/>
      <c r="N523" s="99"/>
    </row>
    <row r="524" spans="1:14" s="91" customFormat="1" ht="64.5" customHeight="1" x14ac:dyDescent="0.25">
      <c r="A524" s="88">
        <f t="shared" si="132"/>
        <v>455</v>
      </c>
      <c r="B524" s="35" t="s">
        <v>1189</v>
      </c>
      <c r="C524" s="36" t="s">
        <v>1186</v>
      </c>
      <c r="D524" s="34">
        <v>496.79399999999998</v>
      </c>
      <c r="E524" s="34">
        <v>248</v>
      </c>
      <c r="F524" s="34"/>
      <c r="H524" s="34">
        <v>148.934</v>
      </c>
      <c r="I524" s="34"/>
      <c r="J524" s="34"/>
      <c r="K524" s="34">
        <v>99.860000000000014</v>
      </c>
      <c r="L524" s="34"/>
      <c r="M524" s="34"/>
      <c r="N524" s="99"/>
    </row>
    <row r="525" spans="1:14" s="78" customFormat="1" x14ac:dyDescent="0.3">
      <c r="A525" s="75"/>
      <c r="B525" s="71" t="s">
        <v>459</v>
      </c>
      <c r="C525" s="62"/>
      <c r="D525" s="77">
        <f t="shared" ref="D525:M525" si="133">SUM(D526:D527)</f>
        <v>574.54300000000001</v>
      </c>
      <c r="E525" s="77">
        <f t="shared" si="133"/>
        <v>280</v>
      </c>
      <c r="F525" s="77">
        <f t="shared" si="133"/>
        <v>254.3</v>
      </c>
      <c r="G525" s="77">
        <f t="shared" si="133"/>
        <v>0</v>
      </c>
      <c r="H525" s="77">
        <f t="shared" si="133"/>
        <v>158.54300000000001</v>
      </c>
      <c r="I525" s="77">
        <f t="shared" si="133"/>
        <v>0</v>
      </c>
      <c r="J525" s="77">
        <f t="shared" si="133"/>
        <v>0</v>
      </c>
      <c r="K525" s="77">
        <f t="shared" si="133"/>
        <v>136</v>
      </c>
      <c r="L525" s="77">
        <f t="shared" si="133"/>
        <v>0</v>
      </c>
      <c r="M525" s="77">
        <f t="shared" si="133"/>
        <v>0</v>
      </c>
      <c r="N525" s="77"/>
    </row>
    <row r="526" spans="1:14" s="91" customFormat="1" ht="65.25" customHeight="1" x14ac:dyDescent="0.25">
      <c r="A526" s="88">
        <f>A524+1</f>
        <v>456</v>
      </c>
      <c r="B526" s="35" t="s">
        <v>460</v>
      </c>
      <c r="C526" s="36" t="s">
        <v>1190</v>
      </c>
      <c r="D526" s="34">
        <v>474.45299999999997</v>
      </c>
      <c r="E526" s="34">
        <v>230</v>
      </c>
      <c r="F526" s="34">
        <v>227.5</v>
      </c>
      <c r="G526" s="34"/>
      <c r="H526" s="34">
        <v>125.453</v>
      </c>
      <c r="I526" s="34"/>
      <c r="J526" s="34"/>
      <c r="K526" s="34">
        <v>119</v>
      </c>
      <c r="L526" s="34"/>
      <c r="M526" s="34"/>
      <c r="N526" s="99" t="s">
        <v>1191</v>
      </c>
    </row>
    <row r="527" spans="1:14" s="91" customFormat="1" ht="63.75" customHeight="1" x14ac:dyDescent="0.25">
      <c r="A527" s="88">
        <f>A526+1</f>
        <v>457</v>
      </c>
      <c r="B527" s="35" t="s">
        <v>1192</v>
      </c>
      <c r="C527" s="36" t="s">
        <v>1193</v>
      </c>
      <c r="D527" s="34">
        <v>100.09</v>
      </c>
      <c r="E527" s="34">
        <v>50</v>
      </c>
      <c r="F527" s="34">
        <v>26.8</v>
      </c>
      <c r="G527" s="34"/>
      <c r="H527" s="34">
        <v>33.090000000000003</v>
      </c>
      <c r="I527" s="34"/>
      <c r="J527" s="34"/>
      <c r="K527" s="34">
        <v>17</v>
      </c>
      <c r="L527" s="34"/>
      <c r="M527" s="34"/>
      <c r="N527" s="99" t="s">
        <v>1194</v>
      </c>
    </row>
    <row r="528" spans="1:14" s="78" customFormat="1" x14ac:dyDescent="0.3">
      <c r="A528" s="75"/>
      <c r="B528" s="71" t="s">
        <v>461</v>
      </c>
      <c r="C528" s="62"/>
      <c r="D528" s="77">
        <f>SUM(D529:D536)</f>
        <v>2797.6210000000001</v>
      </c>
      <c r="E528" s="77">
        <f t="shared" ref="E528:M528" si="134">SUM(E529:E536)</f>
        <v>1218.2660000000001</v>
      </c>
      <c r="F528" s="77">
        <f t="shared" si="134"/>
        <v>111.5</v>
      </c>
      <c r="G528" s="77">
        <f t="shared" si="134"/>
        <v>111.5</v>
      </c>
      <c r="H528" s="77">
        <f t="shared" si="134"/>
        <v>832.58500000000004</v>
      </c>
      <c r="I528" s="77">
        <f t="shared" si="134"/>
        <v>138.166</v>
      </c>
      <c r="J528" s="77">
        <f t="shared" si="134"/>
        <v>138.166</v>
      </c>
      <c r="K528" s="77">
        <f t="shared" si="134"/>
        <v>746.77</v>
      </c>
      <c r="L528" s="77">
        <f t="shared" si="134"/>
        <v>53.25</v>
      </c>
      <c r="M528" s="77">
        <f t="shared" si="134"/>
        <v>53.25</v>
      </c>
      <c r="N528" s="77"/>
    </row>
    <row r="529" spans="1:14" s="91" customFormat="1" ht="75" x14ac:dyDescent="0.25">
      <c r="A529" s="88">
        <f>A527+1</f>
        <v>458</v>
      </c>
      <c r="B529" s="35" t="s">
        <v>462</v>
      </c>
      <c r="C529" s="36" t="s">
        <v>1195</v>
      </c>
      <c r="D529" s="34">
        <v>209.75299999999999</v>
      </c>
      <c r="E529" s="34">
        <v>83.900999999999996</v>
      </c>
      <c r="F529" s="34"/>
      <c r="G529" s="34"/>
      <c r="H529" s="34">
        <v>48.692</v>
      </c>
      <c r="I529" s="34">
        <v>8</v>
      </c>
      <c r="J529" s="34">
        <v>8</v>
      </c>
      <c r="K529" s="34">
        <v>77.16</v>
      </c>
      <c r="L529" s="34"/>
      <c r="M529" s="34"/>
      <c r="N529" s="99"/>
    </row>
    <row r="530" spans="1:14" s="91" customFormat="1" ht="62.25" customHeight="1" x14ac:dyDescent="0.25">
      <c r="A530" s="88">
        <f>A529+1</f>
        <v>459</v>
      </c>
      <c r="B530" s="35" t="s">
        <v>1196</v>
      </c>
      <c r="C530" s="36" t="s">
        <v>1197</v>
      </c>
      <c r="D530" s="34">
        <v>106</v>
      </c>
      <c r="E530" s="34">
        <v>50</v>
      </c>
      <c r="F530" s="34">
        <v>50</v>
      </c>
      <c r="G530" s="34">
        <v>50</v>
      </c>
      <c r="H530" s="34">
        <v>33</v>
      </c>
      <c r="I530" s="34">
        <v>33</v>
      </c>
      <c r="J530" s="34">
        <v>33</v>
      </c>
      <c r="K530" s="34">
        <v>23</v>
      </c>
      <c r="L530" s="34">
        <v>23</v>
      </c>
      <c r="M530" s="34">
        <v>23</v>
      </c>
      <c r="N530" s="99" t="s">
        <v>1198</v>
      </c>
    </row>
    <row r="531" spans="1:14" s="91" customFormat="1" ht="121.5" customHeight="1" x14ac:dyDescent="0.25">
      <c r="A531" s="88">
        <f t="shared" ref="A531:A536" si="135">A530+1</f>
        <v>460</v>
      </c>
      <c r="B531" s="35" t="s">
        <v>463</v>
      </c>
      <c r="C531" s="36" t="s">
        <v>1195</v>
      </c>
      <c r="D531" s="34">
        <v>414.05900000000003</v>
      </c>
      <c r="E531" s="34">
        <v>165</v>
      </c>
      <c r="F531" s="34"/>
      <c r="G531" s="34"/>
      <c r="H531" s="34">
        <v>141.40299999999999</v>
      </c>
      <c r="I531" s="34">
        <v>16.899999999999999</v>
      </c>
      <c r="J531" s="34">
        <v>16.899999999999999</v>
      </c>
      <c r="K531" s="34">
        <v>107.65600000000001</v>
      </c>
      <c r="L531" s="34"/>
      <c r="M531" s="34"/>
      <c r="N531" s="99"/>
    </row>
    <row r="532" spans="1:14" s="91" customFormat="1" ht="96" customHeight="1" x14ac:dyDescent="0.25">
      <c r="A532" s="88">
        <f t="shared" si="135"/>
        <v>461</v>
      </c>
      <c r="B532" s="35" t="s">
        <v>464</v>
      </c>
      <c r="C532" s="36" t="s">
        <v>1199</v>
      </c>
      <c r="D532" s="34">
        <v>499.38299999999998</v>
      </c>
      <c r="E532" s="34">
        <v>200</v>
      </c>
      <c r="F532" s="34"/>
      <c r="G532" s="34"/>
      <c r="H532" s="34">
        <v>167.88800000000001</v>
      </c>
      <c r="I532" s="34">
        <v>11.95</v>
      </c>
      <c r="J532" s="34">
        <v>11.95</v>
      </c>
      <c r="K532" s="34">
        <v>131.495</v>
      </c>
      <c r="L532" s="34"/>
      <c r="M532" s="34"/>
      <c r="N532" s="99"/>
    </row>
    <row r="533" spans="1:14" s="91" customFormat="1" ht="126.75" customHeight="1" x14ac:dyDescent="0.25">
      <c r="A533" s="88">
        <f t="shared" si="135"/>
        <v>462</v>
      </c>
      <c r="B533" s="35" t="s">
        <v>465</v>
      </c>
      <c r="C533" s="36" t="s">
        <v>1197</v>
      </c>
      <c r="D533" s="34">
        <v>496.339</v>
      </c>
      <c r="E533" s="34">
        <v>248.17</v>
      </c>
      <c r="F533" s="34"/>
      <c r="G533" s="34"/>
      <c r="H533" s="34">
        <v>119.121</v>
      </c>
      <c r="I533" s="34">
        <v>11.766</v>
      </c>
      <c r="J533" s="34">
        <v>11.766</v>
      </c>
      <c r="K533" s="34">
        <v>129.048</v>
      </c>
      <c r="L533" s="34"/>
      <c r="M533" s="34"/>
      <c r="N533" s="99" t="s">
        <v>1200</v>
      </c>
    </row>
    <row r="534" spans="1:14" s="91" customFormat="1" ht="74.25" customHeight="1" x14ac:dyDescent="0.25">
      <c r="A534" s="88">
        <f t="shared" si="135"/>
        <v>463</v>
      </c>
      <c r="B534" s="35" t="s">
        <v>466</v>
      </c>
      <c r="C534" s="36" t="s">
        <v>1197</v>
      </c>
      <c r="D534" s="34">
        <v>123</v>
      </c>
      <c r="E534" s="34">
        <v>61.5</v>
      </c>
      <c r="F534" s="34">
        <v>61.5</v>
      </c>
      <c r="G534" s="34">
        <v>61.5</v>
      </c>
      <c r="H534" s="34">
        <v>30.75</v>
      </c>
      <c r="I534" s="34">
        <v>30.75</v>
      </c>
      <c r="J534" s="34">
        <v>30.75</v>
      </c>
      <c r="K534" s="34">
        <v>30.75</v>
      </c>
      <c r="L534" s="34">
        <v>30.25</v>
      </c>
      <c r="M534" s="34">
        <v>30.25</v>
      </c>
      <c r="N534" s="99" t="s">
        <v>1201</v>
      </c>
    </row>
    <row r="535" spans="1:14" s="91" customFormat="1" ht="96" customHeight="1" x14ac:dyDescent="0.25">
      <c r="A535" s="88">
        <f t="shared" si="135"/>
        <v>464</v>
      </c>
      <c r="B535" s="35" t="s">
        <v>42</v>
      </c>
      <c r="C535" s="36" t="s">
        <v>1197</v>
      </c>
      <c r="D535" s="34">
        <v>449.81599999999997</v>
      </c>
      <c r="E535" s="34">
        <v>200</v>
      </c>
      <c r="F535" s="113"/>
      <c r="G535" s="113"/>
      <c r="H535" s="34">
        <v>131.964</v>
      </c>
      <c r="I535" s="34">
        <v>10.8</v>
      </c>
      <c r="J535" s="34">
        <v>10.8</v>
      </c>
      <c r="K535" s="34">
        <v>117.852</v>
      </c>
      <c r="L535" s="34"/>
      <c r="M535" s="34"/>
      <c r="N535" s="99" t="s">
        <v>1202</v>
      </c>
    </row>
    <row r="536" spans="1:14" s="91" customFormat="1" ht="85.5" customHeight="1" x14ac:dyDescent="0.25">
      <c r="A536" s="88">
        <f t="shared" si="135"/>
        <v>465</v>
      </c>
      <c r="B536" s="35" t="s">
        <v>1203</v>
      </c>
      <c r="C536" s="36" t="s">
        <v>1204</v>
      </c>
      <c r="D536" s="34">
        <v>499.27100000000002</v>
      </c>
      <c r="E536" s="89">
        <v>209.69499999999999</v>
      </c>
      <c r="F536" s="90"/>
      <c r="G536" s="114"/>
      <c r="H536" s="34">
        <v>159.767</v>
      </c>
      <c r="I536" s="34">
        <v>15</v>
      </c>
      <c r="J536" s="34">
        <v>15</v>
      </c>
      <c r="K536" s="34">
        <v>129.809</v>
      </c>
      <c r="L536" s="34"/>
      <c r="M536" s="34"/>
      <c r="N536" s="99" t="s">
        <v>1205</v>
      </c>
    </row>
    <row r="537" spans="1:14" s="78" customFormat="1" x14ac:dyDescent="0.3">
      <c r="A537" s="75"/>
      <c r="B537" s="71" t="s">
        <v>467</v>
      </c>
      <c r="C537" s="62"/>
      <c r="D537" s="77">
        <f>SUM(D538:D539)</f>
        <v>777.04700000000003</v>
      </c>
      <c r="E537" s="77">
        <f t="shared" ref="E537:M537" si="136">SUM(E538:E539)</f>
        <v>382</v>
      </c>
      <c r="F537" s="79">
        <f t="shared" si="136"/>
        <v>0</v>
      </c>
      <c r="G537" s="79">
        <f t="shared" si="136"/>
        <v>0</v>
      </c>
      <c r="H537" s="79">
        <f t="shared" si="136"/>
        <v>198.93700000000001</v>
      </c>
      <c r="I537" s="79">
        <f t="shared" si="136"/>
        <v>30.234580000000001</v>
      </c>
      <c r="J537" s="79">
        <f t="shared" si="136"/>
        <v>30.234580000000001</v>
      </c>
      <c r="K537" s="79">
        <f t="shared" si="136"/>
        <v>196.11</v>
      </c>
      <c r="L537" s="79">
        <f t="shared" si="136"/>
        <v>19.658000000000001</v>
      </c>
      <c r="M537" s="79">
        <f t="shared" si="136"/>
        <v>19.658000000000001</v>
      </c>
      <c r="N537" s="77"/>
    </row>
    <row r="538" spans="1:14" s="91" customFormat="1" ht="69.75" customHeight="1" x14ac:dyDescent="0.25">
      <c r="A538" s="88">
        <f>A536+1</f>
        <v>466</v>
      </c>
      <c r="B538" s="35" t="s">
        <v>468</v>
      </c>
      <c r="C538" s="36" t="s">
        <v>1206</v>
      </c>
      <c r="D538" s="34">
        <v>295.80700000000002</v>
      </c>
      <c r="E538" s="34">
        <v>147</v>
      </c>
      <c r="F538" s="113"/>
      <c r="G538" s="113"/>
      <c r="H538" s="34">
        <v>74.149000000000001</v>
      </c>
      <c r="I538" s="34">
        <v>4.8600000000000003</v>
      </c>
      <c r="J538" s="34">
        <v>4.8600000000000003</v>
      </c>
      <c r="K538" s="34">
        <v>74.658000000000001</v>
      </c>
      <c r="L538" s="34">
        <v>19.658000000000001</v>
      </c>
      <c r="M538" s="34">
        <v>19.658000000000001</v>
      </c>
      <c r="N538" s="99" t="s">
        <v>1146</v>
      </c>
    </row>
    <row r="539" spans="1:14" s="91" customFormat="1" ht="69.75" customHeight="1" x14ac:dyDescent="0.25">
      <c r="A539" s="88">
        <f>A538+1</f>
        <v>467</v>
      </c>
      <c r="B539" s="35" t="s">
        <v>1207</v>
      </c>
      <c r="C539" s="36" t="s">
        <v>1206</v>
      </c>
      <c r="D539" s="34">
        <v>481.24</v>
      </c>
      <c r="E539" s="89">
        <v>235</v>
      </c>
      <c r="F539" s="90"/>
      <c r="G539" s="90"/>
      <c r="H539" s="34">
        <v>124.788</v>
      </c>
      <c r="I539" s="34">
        <v>25.374580000000002</v>
      </c>
      <c r="J539" s="34">
        <v>25.374580000000002</v>
      </c>
      <c r="K539" s="34">
        <v>121.452</v>
      </c>
      <c r="L539" s="34"/>
      <c r="M539" s="34"/>
      <c r="N539" s="99" t="s">
        <v>1208</v>
      </c>
    </row>
    <row r="540" spans="1:14" s="78" customFormat="1" x14ac:dyDescent="0.3">
      <c r="A540" s="75"/>
      <c r="B540" s="71" t="s">
        <v>469</v>
      </c>
      <c r="C540" s="62"/>
      <c r="D540" s="77">
        <f>SUM(D541:D542)</f>
        <v>1000</v>
      </c>
      <c r="E540" s="77">
        <f t="shared" ref="E540:M540" si="137">SUM(E541:E542)</f>
        <v>500</v>
      </c>
      <c r="F540" s="79">
        <f t="shared" si="137"/>
        <v>0</v>
      </c>
      <c r="G540" s="79">
        <f t="shared" si="137"/>
        <v>0</v>
      </c>
      <c r="H540" s="79">
        <f t="shared" si="137"/>
        <v>270</v>
      </c>
      <c r="I540" s="79">
        <f t="shared" si="137"/>
        <v>7.2</v>
      </c>
      <c r="J540" s="79">
        <f t="shared" si="137"/>
        <v>7.2</v>
      </c>
      <c r="K540" s="79">
        <f t="shared" si="137"/>
        <v>230</v>
      </c>
      <c r="L540" s="79">
        <f t="shared" si="137"/>
        <v>125</v>
      </c>
      <c r="M540" s="79">
        <f t="shared" si="137"/>
        <v>0</v>
      </c>
      <c r="N540" s="77"/>
    </row>
    <row r="541" spans="1:14" s="91" customFormat="1" ht="45" customHeight="1" x14ac:dyDescent="0.25">
      <c r="A541" s="88">
        <f>A539+1</f>
        <v>468</v>
      </c>
      <c r="B541" s="35" t="s">
        <v>470</v>
      </c>
      <c r="C541" s="36" t="s">
        <v>1209</v>
      </c>
      <c r="D541" s="34">
        <v>500</v>
      </c>
      <c r="E541" s="34">
        <v>250</v>
      </c>
      <c r="F541" s="113"/>
      <c r="G541" s="113"/>
      <c r="H541" s="34">
        <v>125</v>
      </c>
      <c r="I541" s="34">
        <v>7.2</v>
      </c>
      <c r="J541" s="34">
        <v>7.2</v>
      </c>
      <c r="K541" s="34">
        <v>125</v>
      </c>
      <c r="L541" s="34">
        <v>125</v>
      </c>
      <c r="M541" s="34"/>
      <c r="N541" s="99" t="s">
        <v>1210</v>
      </c>
    </row>
    <row r="542" spans="1:14" s="91" customFormat="1" ht="75" customHeight="1" x14ac:dyDescent="0.25">
      <c r="A542" s="88">
        <f>A541+1</f>
        <v>469</v>
      </c>
      <c r="B542" s="35" t="s">
        <v>1211</v>
      </c>
      <c r="C542" s="36" t="s">
        <v>1209</v>
      </c>
      <c r="D542" s="34">
        <v>500</v>
      </c>
      <c r="E542" s="89">
        <v>250</v>
      </c>
      <c r="F542" s="90"/>
      <c r="G542" s="90"/>
      <c r="H542" s="34">
        <v>145</v>
      </c>
      <c r="I542" s="34"/>
      <c r="J542" s="34"/>
      <c r="K542" s="34">
        <v>105</v>
      </c>
      <c r="L542" s="34"/>
      <c r="M542" s="34"/>
      <c r="N542" s="99" t="s">
        <v>1212</v>
      </c>
    </row>
    <row r="543" spans="1:14" s="69" customFormat="1" ht="22.5" x14ac:dyDescent="0.3">
      <c r="A543" s="66"/>
      <c r="B543" s="68" t="s">
        <v>471</v>
      </c>
      <c r="C543" s="67"/>
      <c r="D543" s="101">
        <f>D544+D549+D552+D571+D578+D589+D601</f>
        <v>19721.931999999997</v>
      </c>
      <c r="E543" s="101">
        <f t="shared" ref="E543:G543" si="138">E544+E549+E552+E571+E578+E589+E601</f>
        <v>9715.0280000000002</v>
      </c>
      <c r="F543" s="110">
        <f t="shared" si="138"/>
        <v>1750.85</v>
      </c>
      <c r="G543" s="101">
        <f t="shared" si="138"/>
        <v>1042.7768000000001</v>
      </c>
      <c r="H543" s="101">
        <f t="shared" ref="H543:M543" si="139">H544+H549+H552+H571+H578+H589+H601</f>
        <v>5224.424</v>
      </c>
      <c r="I543" s="101">
        <f t="shared" si="139"/>
        <v>2390.6437100000003</v>
      </c>
      <c r="J543" s="101">
        <f t="shared" si="139"/>
        <v>2249.50371</v>
      </c>
      <c r="K543" s="101">
        <f t="shared" si="139"/>
        <v>4782.4799999999996</v>
      </c>
      <c r="L543" s="101">
        <f t="shared" si="139"/>
        <v>1930.194</v>
      </c>
      <c r="M543" s="101">
        <f t="shared" si="139"/>
        <v>1614.8630000000001</v>
      </c>
      <c r="N543" s="101"/>
    </row>
    <row r="544" spans="1:14" s="78" customFormat="1" x14ac:dyDescent="0.3">
      <c r="A544" s="75"/>
      <c r="B544" s="71" t="s">
        <v>472</v>
      </c>
      <c r="C544" s="62"/>
      <c r="D544" s="77">
        <f>SUM(D545:D548)</f>
        <v>1101.396</v>
      </c>
      <c r="E544" s="77">
        <f t="shared" ref="E544:G544" si="140">SUM(E545:E548)</f>
        <v>550.697</v>
      </c>
      <c r="F544" s="77">
        <f t="shared" si="140"/>
        <v>0</v>
      </c>
      <c r="G544" s="77">
        <f t="shared" si="140"/>
        <v>0</v>
      </c>
      <c r="H544" s="77">
        <f t="shared" ref="H544:M544" si="141">SUM(H545:H548)</f>
        <v>261.29899999999998</v>
      </c>
      <c r="I544" s="77">
        <f t="shared" si="141"/>
        <v>26.648</v>
      </c>
      <c r="J544" s="77">
        <f t="shared" si="141"/>
        <v>26.648</v>
      </c>
      <c r="K544" s="77">
        <f t="shared" si="141"/>
        <v>289.39999999999998</v>
      </c>
      <c r="L544" s="77">
        <f t="shared" si="141"/>
        <v>0</v>
      </c>
      <c r="M544" s="77">
        <f t="shared" si="141"/>
        <v>0</v>
      </c>
      <c r="N544" s="77"/>
    </row>
    <row r="545" spans="1:14" s="91" customFormat="1" ht="72" customHeight="1" x14ac:dyDescent="0.25">
      <c r="A545" s="88">
        <f>A542+1</f>
        <v>470</v>
      </c>
      <c r="B545" s="35" t="s">
        <v>473</v>
      </c>
      <c r="C545" s="36" t="s">
        <v>1213</v>
      </c>
      <c r="D545" s="34">
        <v>401.791</v>
      </c>
      <c r="E545" s="34">
        <v>200.89500000000001</v>
      </c>
      <c r="F545" s="34"/>
      <c r="G545" s="34"/>
      <c r="H545" s="34">
        <v>87.896000000000001</v>
      </c>
      <c r="I545" s="34">
        <v>26.648</v>
      </c>
      <c r="J545" s="34">
        <v>26.648</v>
      </c>
      <c r="K545" s="34">
        <v>113</v>
      </c>
      <c r="L545" s="34"/>
      <c r="M545" s="34"/>
      <c r="N545" s="143" t="s">
        <v>1214</v>
      </c>
    </row>
    <row r="546" spans="1:14" s="91" customFormat="1" ht="107.25" customHeight="1" x14ac:dyDescent="0.25">
      <c r="A546" s="88">
        <f t="shared" ref="A546:A548" si="142">A545+1</f>
        <v>471</v>
      </c>
      <c r="B546" s="35" t="s">
        <v>474</v>
      </c>
      <c r="C546" s="36" t="s">
        <v>1215</v>
      </c>
      <c r="D546" s="34">
        <v>105.691</v>
      </c>
      <c r="E546" s="34">
        <v>52.844999999999999</v>
      </c>
      <c r="F546" s="34"/>
      <c r="G546" s="34"/>
      <c r="H546" s="34">
        <v>28.846</v>
      </c>
      <c r="I546" s="34"/>
      <c r="J546" s="34"/>
      <c r="K546" s="34">
        <v>24</v>
      </c>
      <c r="L546" s="34"/>
      <c r="M546" s="34"/>
      <c r="N546" s="143"/>
    </row>
    <row r="547" spans="1:14" s="91" customFormat="1" ht="93.75" customHeight="1" x14ac:dyDescent="0.25">
      <c r="A547" s="88">
        <f t="shared" si="142"/>
        <v>472</v>
      </c>
      <c r="B547" s="35" t="s">
        <v>475</v>
      </c>
      <c r="C547" s="36" t="s">
        <v>1215</v>
      </c>
      <c r="D547" s="34">
        <v>101</v>
      </c>
      <c r="E547" s="34">
        <v>50.5</v>
      </c>
      <c r="F547" s="113"/>
      <c r="G547" s="113"/>
      <c r="H547" s="34">
        <v>25.1</v>
      </c>
      <c r="I547" s="34"/>
      <c r="J547" s="34"/>
      <c r="K547" s="34">
        <v>25.4</v>
      </c>
      <c r="L547" s="34"/>
      <c r="M547" s="34"/>
      <c r="N547" s="144" t="s">
        <v>1056</v>
      </c>
    </row>
    <row r="548" spans="1:14" s="91" customFormat="1" ht="102" customHeight="1" x14ac:dyDescent="0.25">
      <c r="A548" s="88">
        <f t="shared" si="142"/>
        <v>473</v>
      </c>
      <c r="B548" s="35" t="s">
        <v>1216</v>
      </c>
      <c r="C548" s="36" t="s">
        <v>1217</v>
      </c>
      <c r="D548" s="34">
        <v>492.91399999999999</v>
      </c>
      <c r="E548" s="89">
        <v>246.45699999999999</v>
      </c>
      <c r="F548" s="90"/>
      <c r="G548" s="90"/>
      <c r="H548" s="34">
        <v>119.45699999999999</v>
      </c>
      <c r="I548" s="34"/>
      <c r="J548" s="34"/>
      <c r="K548" s="34">
        <v>127</v>
      </c>
      <c r="L548" s="34"/>
      <c r="M548" s="34"/>
      <c r="N548" s="143" t="s">
        <v>1218</v>
      </c>
    </row>
    <row r="549" spans="1:14" s="78" customFormat="1" x14ac:dyDescent="0.3">
      <c r="A549" s="75"/>
      <c r="B549" s="71" t="s">
        <v>476</v>
      </c>
      <c r="C549" s="83"/>
      <c r="D549" s="77">
        <f>SUM(D550:D551)</f>
        <v>336.012</v>
      </c>
      <c r="E549" s="77">
        <f t="shared" ref="E549" si="143">SUM(E550:E551)</f>
        <v>158.00200000000001</v>
      </c>
      <c r="F549" s="79">
        <f>SUM(F550:F551)</f>
        <v>51.421999999999997</v>
      </c>
      <c r="G549" s="79">
        <f>SUM(G550:G551)</f>
        <v>0</v>
      </c>
      <c r="H549" s="79">
        <f t="shared" ref="H549:M549" si="144">SUM(H550:H551)</f>
        <v>129.84299999999999</v>
      </c>
      <c r="I549" s="79">
        <f t="shared" si="144"/>
        <v>31.422999999999998</v>
      </c>
      <c r="J549" s="79">
        <f t="shared" si="144"/>
        <v>31.422999999999998</v>
      </c>
      <c r="K549" s="79">
        <f t="shared" si="144"/>
        <v>48.167000000000002</v>
      </c>
      <c r="L549" s="79">
        <f t="shared" si="144"/>
        <v>48.167000000000002</v>
      </c>
      <c r="M549" s="79">
        <f t="shared" si="144"/>
        <v>28.167000000000002</v>
      </c>
      <c r="N549" s="77"/>
    </row>
    <row r="550" spans="1:14" s="91" customFormat="1" ht="268.5" customHeight="1" x14ac:dyDescent="0.25">
      <c r="A550" s="88">
        <f>A548+1</f>
        <v>474</v>
      </c>
      <c r="B550" s="145" t="s">
        <v>477</v>
      </c>
      <c r="C550" s="142" t="s">
        <v>1219</v>
      </c>
      <c r="D550" s="34">
        <v>102.845</v>
      </c>
      <c r="E550" s="34">
        <v>51.421999999999997</v>
      </c>
      <c r="F550" s="113">
        <v>51.421999999999997</v>
      </c>
      <c r="G550" s="113"/>
      <c r="H550" s="34">
        <v>31.422999999999998</v>
      </c>
      <c r="I550" s="34">
        <v>31.422999999999998</v>
      </c>
      <c r="J550" s="34">
        <v>31.422999999999998</v>
      </c>
      <c r="K550" s="34">
        <v>20</v>
      </c>
      <c r="L550" s="34">
        <v>20</v>
      </c>
      <c r="M550" s="34">
        <v>20</v>
      </c>
      <c r="N550" s="146" t="s">
        <v>1220</v>
      </c>
    </row>
    <row r="551" spans="1:14" s="91" customFormat="1" ht="100.5" customHeight="1" x14ac:dyDescent="0.25">
      <c r="A551" s="88">
        <f>A550+1</f>
        <v>475</v>
      </c>
      <c r="B551" s="35" t="s">
        <v>1221</v>
      </c>
      <c r="C551" s="36" t="s">
        <v>1219</v>
      </c>
      <c r="D551" s="34">
        <v>233.167</v>
      </c>
      <c r="E551" s="89">
        <v>106.58</v>
      </c>
      <c r="F551" s="90"/>
      <c r="G551" s="90"/>
      <c r="H551" s="34">
        <v>98.42</v>
      </c>
      <c r="I551" s="34"/>
      <c r="J551" s="34"/>
      <c r="K551" s="34">
        <v>28.167000000000002</v>
      </c>
      <c r="L551" s="34">
        <v>28.167000000000002</v>
      </c>
      <c r="M551" s="34">
        <v>8.1669999999999998</v>
      </c>
      <c r="N551" s="99" t="s">
        <v>1222</v>
      </c>
    </row>
    <row r="552" spans="1:14" s="78" customFormat="1" x14ac:dyDescent="0.3">
      <c r="A552" s="75"/>
      <c r="B552" s="71" t="s">
        <v>478</v>
      </c>
      <c r="C552" s="80"/>
      <c r="D552" s="77">
        <f>SUM(D553:D570)</f>
        <v>6785.3490000000002</v>
      </c>
      <c r="E552" s="77">
        <f t="shared" ref="E552:M552" si="145">SUM(E553:E570)</f>
        <v>3389.2900000000004</v>
      </c>
      <c r="F552" s="79">
        <f t="shared" si="145"/>
        <v>0</v>
      </c>
      <c r="G552" s="79">
        <f t="shared" si="145"/>
        <v>0</v>
      </c>
      <c r="H552" s="79">
        <f t="shared" si="145"/>
        <v>1632.021</v>
      </c>
      <c r="I552" s="79">
        <f t="shared" si="145"/>
        <v>903.99788999999998</v>
      </c>
      <c r="J552" s="79">
        <f t="shared" si="145"/>
        <v>862.99788999999987</v>
      </c>
      <c r="K552" s="79">
        <f t="shared" si="145"/>
        <v>1764.038</v>
      </c>
      <c r="L552" s="79">
        <f t="shared" si="145"/>
        <v>174.5</v>
      </c>
      <c r="M552" s="79">
        <f t="shared" si="145"/>
        <v>174.5</v>
      </c>
      <c r="N552" s="77"/>
    </row>
    <row r="553" spans="1:14" s="91" customFormat="1" ht="72" customHeight="1" x14ac:dyDescent="0.25">
      <c r="A553" s="88">
        <f>A551+1</f>
        <v>476</v>
      </c>
      <c r="B553" s="35" t="s">
        <v>479</v>
      </c>
      <c r="C553" s="147" t="s">
        <v>1223</v>
      </c>
      <c r="D553" s="34">
        <v>217.55</v>
      </c>
      <c r="E553" s="34">
        <v>108.77500000000001</v>
      </c>
      <c r="F553" s="34"/>
      <c r="G553" s="34"/>
      <c r="H553" s="34">
        <v>52.215000000000003</v>
      </c>
      <c r="I553" s="34"/>
      <c r="J553" s="34"/>
      <c r="K553" s="34">
        <v>56.56</v>
      </c>
      <c r="L553" s="34"/>
      <c r="M553" s="34"/>
      <c r="N553" s="146" t="s">
        <v>1224</v>
      </c>
    </row>
    <row r="554" spans="1:14" s="91" customFormat="1" ht="128.25" customHeight="1" x14ac:dyDescent="0.25">
      <c r="A554" s="88">
        <f t="shared" ref="A554:A569" si="146">A553+1</f>
        <v>477</v>
      </c>
      <c r="B554" s="35" t="s">
        <v>480</v>
      </c>
      <c r="C554" s="147" t="s">
        <v>1223</v>
      </c>
      <c r="D554" s="34">
        <v>499.96</v>
      </c>
      <c r="E554" s="34">
        <v>249.96</v>
      </c>
      <c r="F554" s="34"/>
      <c r="G554" s="34"/>
      <c r="H554" s="34">
        <v>120</v>
      </c>
      <c r="I554" s="34">
        <v>110.34982000000001</v>
      </c>
      <c r="J554" s="34">
        <v>110.34982000000001</v>
      </c>
      <c r="K554" s="34">
        <v>130</v>
      </c>
      <c r="L554" s="34"/>
      <c r="M554" s="34"/>
      <c r="N554" s="146" t="s">
        <v>728</v>
      </c>
    </row>
    <row r="555" spans="1:14" s="91" customFormat="1" ht="81" x14ac:dyDescent="0.25">
      <c r="A555" s="88">
        <f t="shared" si="146"/>
        <v>478</v>
      </c>
      <c r="B555" s="35" t="s">
        <v>574</v>
      </c>
      <c r="C555" s="147" t="s">
        <v>1223</v>
      </c>
      <c r="D555" s="34">
        <v>413.23200000000003</v>
      </c>
      <c r="E555" s="34">
        <v>206.61600000000001</v>
      </c>
      <c r="F555" s="34"/>
      <c r="G555" s="34"/>
      <c r="H555" s="34">
        <v>99.176000000000002</v>
      </c>
      <c r="I555" s="34">
        <v>87.753240000000005</v>
      </c>
      <c r="J555" s="34">
        <v>87.753240000000005</v>
      </c>
      <c r="K555" s="34">
        <v>107.44</v>
      </c>
      <c r="L555" s="34"/>
      <c r="M555" s="34"/>
      <c r="N555" s="146" t="s">
        <v>728</v>
      </c>
    </row>
    <row r="556" spans="1:14" s="91" customFormat="1" ht="81" x14ac:dyDescent="0.25">
      <c r="A556" s="88">
        <f t="shared" si="146"/>
        <v>479</v>
      </c>
      <c r="B556" s="35" t="s">
        <v>481</v>
      </c>
      <c r="C556" s="147" t="s">
        <v>1223</v>
      </c>
      <c r="D556" s="34">
        <v>225.071</v>
      </c>
      <c r="E556" s="34">
        <v>112.5</v>
      </c>
      <c r="F556" s="34"/>
      <c r="G556" s="34"/>
      <c r="H556" s="34">
        <v>54.070999999999998</v>
      </c>
      <c r="I556" s="34">
        <v>46.885850000000005</v>
      </c>
      <c r="J556" s="34">
        <v>46.885850000000005</v>
      </c>
      <c r="K556" s="34">
        <v>58.5</v>
      </c>
      <c r="L556" s="34"/>
      <c r="M556" s="34"/>
      <c r="N556" s="146" t="s">
        <v>728</v>
      </c>
    </row>
    <row r="557" spans="1:14" s="91" customFormat="1" ht="60.75" x14ac:dyDescent="0.25">
      <c r="A557" s="88">
        <f t="shared" si="146"/>
        <v>480</v>
      </c>
      <c r="B557" s="35" t="s">
        <v>482</v>
      </c>
      <c r="C557" s="147" t="s">
        <v>1223</v>
      </c>
      <c r="D557" s="34">
        <v>499.66699999999997</v>
      </c>
      <c r="E557" s="34">
        <v>249.833</v>
      </c>
      <c r="F557" s="34"/>
      <c r="G557" s="34"/>
      <c r="H557" s="34">
        <v>119.92100000000001</v>
      </c>
      <c r="I557" s="34">
        <v>41.480000000000004</v>
      </c>
      <c r="J557" s="34">
        <v>41.480000000000004</v>
      </c>
      <c r="K557" s="34">
        <v>129.91300000000001</v>
      </c>
      <c r="L557" s="34">
        <v>33.5</v>
      </c>
      <c r="M557" s="34">
        <v>33.5</v>
      </c>
      <c r="N557" s="146" t="s">
        <v>1225</v>
      </c>
    </row>
    <row r="558" spans="1:14" s="91" customFormat="1" ht="128.25" customHeight="1" x14ac:dyDescent="0.25">
      <c r="A558" s="88">
        <f t="shared" si="146"/>
        <v>481</v>
      </c>
      <c r="B558" s="35" t="s">
        <v>483</v>
      </c>
      <c r="C558" s="147" t="s">
        <v>1223</v>
      </c>
      <c r="D558" s="34">
        <v>226.535</v>
      </c>
      <c r="E558" s="34">
        <v>111.03100000000001</v>
      </c>
      <c r="F558" s="34"/>
      <c r="G558" s="34"/>
      <c r="H558" s="34">
        <v>55.588999999999999</v>
      </c>
      <c r="I558" s="34">
        <v>0</v>
      </c>
      <c r="J558" s="34">
        <v>0</v>
      </c>
      <c r="K558" s="34">
        <v>59.914999999999999</v>
      </c>
      <c r="L558" s="34"/>
      <c r="M558" s="34"/>
      <c r="N558" s="146" t="s">
        <v>1226</v>
      </c>
    </row>
    <row r="559" spans="1:14" s="91" customFormat="1" ht="101.25" x14ac:dyDescent="0.25">
      <c r="A559" s="88">
        <f t="shared" si="146"/>
        <v>482</v>
      </c>
      <c r="B559" s="35" t="s">
        <v>484</v>
      </c>
      <c r="C559" s="147" t="s">
        <v>1223</v>
      </c>
      <c r="D559" s="34">
        <v>310.78800000000001</v>
      </c>
      <c r="E559" s="34">
        <v>154.80099999999999</v>
      </c>
      <c r="F559" s="34"/>
      <c r="G559" s="34"/>
      <c r="H559" s="34">
        <v>77.408000000000001</v>
      </c>
      <c r="I559" s="34">
        <v>72.959999999999994</v>
      </c>
      <c r="J559" s="34">
        <v>72.959999999999994</v>
      </c>
      <c r="K559" s="34">
        <v>78.578999999999994</v>
      </c>
      <c r="L559" s="34"/>
      <c r="M559" s="34"/>
      <c r="N559" s="146" t="s">
        <v>1226</v>
      </c>
    </row>
    <row r="560" spans="1:14" s="91" customFormat="1" ht="60.75" x14ac:dyDescent="0.25">
      <c r="A560" s="88">
        <f t="shared" si="146"/>
        <v>483</v>
      </c>
      <c r="B560" s="35" t="s">
        <v>1227</v>
      </c>
      <c r="C560" s="147" t="s">
        <v>1223</v>
      </c>
      <c r="D560" s="34">
        <v>499.99099999999999</v>
      </c>
      <c r="E560" s="34">
        <v>249.995</v>
      </c>
      <c r="F560" s="34"/>
      <c r="G560" s="34"/>
      <c r="H560" s="34">
        <v>119.998</v>
      </c>
      <c r="I560" s="34">
        <v>115.623</v>
      </c>
      <c r="J560" s="34">
        <v>115.623</v>
      </c>
      <c r="K560" s="34">
        <v>129.99799999999999</v>
      </c>
      <c r="L560" s="34">
        <v>23</v>
      </c>
      <c r="M560" s="34">
        <v>23</v>
      </c>
      <c r="N560" s="146" t="s">
        <v>748</v>
      </c>
    </row>
    <row r="561" spans="1:14" s="91" customFormat="1" ht="60.75" x14ac:dyDescent="0.25">
      <c r="A561" s="88">
        <f t="shared" si="146"/>
        <v>484</v>
      </c>
      <c r="B561" s="35" t="s">
        <v>485</v>
      </c>
      <c r="C561" s="147" t="s">
        <v>1223</v>
      </c>
      <c r="D561" s="34">
        <v>491.15100000000001</v>
      </c>
      <c r="E561" s="34">
        <v>245.57499999999999</v>
      </c>
      <c r="F561" s="34"/>
      <c r="G561" s="34"/>
      <c r="H561" s="34">
        <v>117.876</v>
      </c>
      <c r="I561" s="34"/>
      <c r="J561" s="34"/>
      <c r="K561" s="34">
        <v>127.7</v>
      </c>
      <c r="L561" s="34"/>
      <c r="M561" s="34"/>
      <c r="N561" s="146" t="s">
        <v>1228</v>
      </c>
    </row>
    <row r="562" spans="1:14" s="91" customFormat="1" ht="73.5" customHeight="1" x14ac:dyDescent="0.25">
      <c r="A562" s="88">
        <f t="shared" si="146"/>
        <v>485</v>
      </c>
      <c r="B562" s="35" t="s">
        <v>1229</v>
      </c>
      <c r="C562" s="147" t="s">
        <v>1223</v>
      </c>
      <c r="D562" s="34">
        <v>120.727</v>
      </c>
      <c r="E562" s="34">
        <v>60.363</v>
      </c>
      <c r="F562" s="34"/>
      <c r="G562" s="34"/>
      <c r="H562" s="34">
        <v>28.975000000000001</v>
      </c>
      <c r="I562" s="34"/>
      <c r="J562" s="34"/>
      <c r="K562" s="34">
        <v>31.388999999999999</v>
      </c>
      <c r="L562" s="34"/>
      <c r="M562" s="34"/>
      <c r="N562" s="146" t="s">
        <v>1230</v>
      </c>
    </row>
    <row r="563" spans="1:14" s="91" customFormat="1" ht="178.5" customHeight="1" x14ac:dyDescent="0.25">
      <c r="A563" s="88">
        <f t="shared" si="146"/>
        <v>486</v>
      </c>
      <c r="B563" s="35" t="s">
        <v>486</v>
      </c>
      <c r="C563" s="148" t="s">
        <v>1231</v>
      </c>
      <c r="D563" s="34">
        <v>232.2</v>
      </c>
      <c r="E563" s="34">
        <v>116.1</v>
      </c>
      <c r="F563" s="34"/>
      <c r="G563" s="34"/>
      <c r="H563" s="34">
        <v>57</v>
      </c>
      <c r="I563" s="34"/>
      <c r="J563" s="34"/>
      <c r="K563" s="34">
        <v>59.1</v>
      </c>
      <c r="L563" s="34"/>
      <c r="M563" s="34"/>
      <c r="N563" s="146" t="s">
        <v>1336</v>
      </c>
    </row>
    <row r="564" spans="1:14" s="91" customFormat="1" ht="93.75" x14ac:dyDescent="0.25">
      <c r="A564" s="88">
        <f t="shared" si="146"/>
        <v>487</v>
      </c>
      <c r="B564" s="35" t="s">
        <v>487</v>
      </c>
      <c r="C564" s="148" t="s">
        <v>1231</v>
      </c>
      <c r="D564" s="34">
        <v>499.95100000000002</v>
      </c>
      <c r="E564" s="34">
        <v>249.97499999999999</v>
      </c>
      <c r="F564" s="34"/>
      <c r="G564" s="34"/>
      <c r="H564" s="34">
        <v>119.98699999999999</v>
      </c>
      <c r="I564" s="34">
        <v>111.146</v>
      </c>
      <c r="J564" s="34">
        <v>111.146</v>
      </c>
      <c r="K564" s="34">
        <v>129.989</v>
      </c>
      <c r="L564" s="34">
        <v>79</v>
      </c>
      <c r="M564" s="34">
        <v>79</v>
      </c>
      <c r="N564" s="146" t="s">
        <v>748</v>
      </c>
    </row>
    <row r="565" spans="1:14" s="91" customFormat="1" ht="93.75" x14ac:dyDescent="0.25">
      <c r="A565" s="88">
        <f t="shared" si="146"/>
        <v>488</v>
      </c>
      <c r="B565" s="35" t="s">
        <v>488</v>
      </c>
      <c r="C565" s="148" t="s">
        <v>1231</v>
      </c>
      <c r="D565" s="34">
        <v>273.47899999999998</v>
      </c>
      <c r="E565" s="34">
        <v>136.251</v>
      </c>
      <c r="F565" s="34"/>
      <c r="G565" s="34"/>
      <c r="H565" s="34">
        <v>63.613999999999997</v>
      </c>
      <c r="I565" s="34"/>
      <c r="J565" s="34"/>
      <c r="K565" s="34">
        <v>73.614000000000004</v>
      </c>
      <c r="L565" s="34">
        <v>39</v>
      </c>
      <c r="M565" s="34">
        <v>39</v>
      </c>
      <c r="N565" s="146" t="s">
        <v>1056</v>
      </c>
    </row>
    <row r="566" spans="1:14" s="91" customFormat="1" ht="93.75" x14ac:dyDescent="0.25">
      <c r="A566" s="88">
        <f t="shared" si="146"/>
        <v>489</v>
      </c>
      <c r="B566" s="35" t="s">
        <v>489</v>
      </c>
      <c r="C566" s="148" t="s">
        <v>1231</v>
      </c>
      <c r="D566" s="34">
        <v>499.71</v>
      </c>
      <c r="E566" s="34">
        <v>249.85499999999999</v>
      </c>
      <c r="F566" s="34"/>
      <c r="G566" s="34"/>
      <c r="H566" s="34">
        <v>119.93</v>
      </c>
      <c r="I566" s="34">
        <v>114.92100000000001</v>
      </c>
      <c r="J566" s="34">
        <v>114.92099999999999</v>
      </c>
      <c r="K566" s="34">
        <v>129.92500000000001</v>
      </c>
      <c r="L566" s="34"/>
      <c r="M566" s="34"/>
      <c r="N566" s="146" t="s">
        <v>1232</v>
      </c>
    </row>
    <row r="567" spans="1:14" s="91" customFormat="1" ht="93.75" x14ac:dyDescent="0.25">
      <c r="A567" s="88">
        <f t="shared" si="146"/>
        <v>490</v>
      </c>
      <c r="B567" s="35" t="s">
        <v>490</v>
      </c>
      <c r="C567" s="148" t="s">
        <v>1231</v>
      </c>
      <c r="D567" s="34">
        <v>499.98700000000002</v>
      </c>
      <c r="E567" s="34">
        <v>249.98699999999999</v>
      </c>
      <c r="F567" s="34"/>
      <c r="G567" s="34"/>
      <c r="H567" s="34">
        <v>120</v>
      </c>
      <c r="I567" s="34">
        <v>37.069000000000003</v>
      </c>
      <c r="J567" s="34">
        <v>37.069000000000003</v>
      </c>
      <c r="K567" s="34">
        <v>130</v>
      </c>
      <c r="L567" s="34"/>
      <c r="M567" s="34"/>
      <c r="N567" s="146" t="s">
        <v>748</v>
      </c>
    </row>
    <row r="568" spans="1:14" s="91" customFormat="1" ht="84.75" customHeight="1" x14ac:dyDescent="0.25">
      <c r="A568" s="88">
        <f t="shared" si="146"/>
        <v>491</v>
      </c>
      <c r="B568" s="35" t="s">
        <v>491</v>
      </c>
      <c r="C568" s="148" t="s">
        <v>1233</v>
      </c>
      <c r="D568" s="34">
        <v>297.75299999999999</v>
      </c>
      <c r="E568" s="34">
        <v>148.876</v>
      </c>
      <c r="F568" s="34"/>
      <c r="G568" s="34"/>
      <c r="H568" s="34">
        <v>71.460999999999999</v>
      </c>
      <c r="I568" s="34">
        <v>41</v>
      </c>
      <c r="J568" s="34">
        <v>0</v>
      </c>
      <c r="K568" s="34">
        <v>77.415999999999997</v>
      </c>
      <c r="L568" s="34"/>
      <c r="M568" s="34"/>
      <c r="N568" s="146" t="s">
        <v>1234</v>
      </c>
    </row>
    <row r="569" spans="1:14" s="91" customFormat="1" ht="81" x14ac:dyDescent="0.25">
      <c r="A569" s="88">
        <f t="shared" si="146"/>
        <v>492</v>
      </c>
      <c r="B569" s="35" t="s">
        <v>492</v>
      </c>
      <c r="C569" s="148" t="s">
        <v>1233</v>
      </c>
      <c r="D569" s="34">
        <v>477.6</v>
      </c>
      <c r="E569" s="34">
        <v>238.8</v>
      </c>
      <c r="F569" s="34"/>
      <c r="G569" s="34"/>
      <c r="H569" s="34">
        <v>114.8</v>
      </c>
      <c r="I569" s="34">
        <v>114.342</v>
      </c>
      <c r="J569" s="34">
        <v>114.342</v>
      </c>
      <c r="K569" s="34">
        <v>124</v>
      </c>
      <c r="L569" s="34"/>
      <c r="M569" s="34"/>
      <c r="N569" s="146" t="s">
        <v>1235</v>
      </c>
    </row>
    <row r="570" spans="1:14" s="91" customFormat="1" ht="60.75" x14ac:dyDescent="0.25">
      <c r="A570" s="88">
        <f t="shared" ref="A570" si="147">A569+1</f>
        <v>493</v>
      </c>
      <c r="B570" s="35" t="s">
        <v>493</v>
      </c>
      <c r="C570" s="148" t="s">
        <v>1233</v>
      </c>
      <c r="D570" s="34">
        <v>499.99700000000001</v>
      </c>
      <c r="E570" s="34">
        <v>249.99700000000001</v>
      </c>
      <c r="F570" s="34"/>
      <c r="G570" s="34"/>
      <c r="H570" s="34">
        <v>120</v>
      </c>
      <c r="I570" s="34">
        <v>10.467979999999999</v>
      </c>
      <c r="J570" s="34">
        <v>10.467979999999999</v>
      </c>
      <c r="K570" s="34">
        <v>130</v>
      </c>
      <c r="L570" s="34"/>
      <c r="M570" s="34"/>
      <c r="N570" s="146" t="s">
        <v>748</v>
      </c>
    </row>
    <row r="571" spans="1:14" s="78" customFormat="1" x14ac:dyDescent="0.3">
      <c r="A571" s="75"/>
      <c r="B571" s="71" t="s">
        <v>494</v>
      </c>
      <c r="C571" s="62"/>
      <c r="D571" s="77">
        <f>SUM(D572:D577)</f>
        <v>2078.558</v>
      </c>
      <c r="E571" s="77">
        <f t="shared" ref="E571:M571" si="148">SUM(E572:E577)</f>
        <v>1033.104</v>
      </c>
      <c r="F571" s="77">
        <f t="shared" si="148"/>
        <v>371.34699999999998</v>
      </c>
      <c r="G571" s="77">
        <f t="shared" si="148"/>
        <v>75.099999999999994</v>
      </c>
      <c r="H571" s="77">
        <f t="shared" si="148"/>
        <v>573.48400000000004</v>
      </c>
      <c r="I571" s="77">
        <f t="shared" si="148"/>
        <v>217.05</v>
      </c>
      <c r="J571" s="77">
        <f t="shared" si="148"/>
        <v>217.05</v>
      </c>
      <c r="K571" s="77">
        <f t="shared" si="148"/>
        <v>471.97</v>
      </c>
      <c r="L571" s="77">
        <f t="shared" si="148"/>
        <v>366.64499999999998</v>
      </c>
      <c r="M571" s="77">
        <f t="shared" si="148"/>
        <v>235.24500000000003</v>
      </c>
      <c r="N571" s="77"/>
    </row>
    <row r="572" spans="1:14" s="91" customFormat="1" ht="65.25" customHeight="1" x14ac:dyDescent="0.25">
      <c r="A572" s="88">
        <f>A570+1</f>
        <v>494</v>
      </c>
      <c r="B572" s="35" t="s">
        <v>495</v>
      </c>
      <c r="C572" s="36" t="s">
        <v>1236</v>
      </c>
      <c r="D572" s="34">
        <v>250.26</v>
      </c>
      <c r="E572" s="34">
        <v>125</v>
      </c>
      <c r="F572" s="34">
        <v>107.901</v>
      </c>
      <c r="G572" s="34"/>
      <c r="H572" s="34">
        <v>75.260000000000005</v>
      </c>
      <c r="I572" s="34">
        <v>75.260000000000005</v>
      </c>
      <c r="J572" s="34">
        <v>75.260000000000005</v>
      </c>
      <c r="K572" s="34">
        <v>50</v>
      </c>
      <c r="L572" s="34">
        <v>50</v>
      </c>
      <c r="M572" s="34">
        <v>50</v>
      </c>
      <c r="N572" s="99" t="s">
        <v>1237</v>
      </c>
    </row>
    <row r="573" spans="1:14" s="91" customFormat="1" ht="85.5" customHeight="1" x14ac:dyDescent="0.25">
      <c r="A573" s="88">
        <f t="shared" ref="A573:A577" si="149">A572+1</f>
        <v>495</v>
      </c>
      <c r="B573" s="35" t="s">
        <v>496</v>
      </c>
      <c r="C573" s="36" t="s">
        <v>1236</v>
      </c>
      <c r="D573" s="34">
        <v>166.029</v>
      </c>
      <c r="E573" s="34">
        <v>77</v>
      </c>
      <c r="F573" s="34">
        <v>75.099999999999994</v>
      </c>
      <c r="G573" s="34">
        <v>75.099999999999994</v>
      </c>
      <c r="H573" s="34">
        <v>47.087000000000003</v>
      </c>
      <c r="I573" s="34">
        <v>47.087000000000003</v>
      </c>
      <c r="J573" s="34">
        <v>47.087000000000003</v>
      </c>
      <c r="K573" s="34">
        <v>41.942</v>
      </c>
      <c r="L573" s="34">
        <v>41.942</v>
      </c>
      <c r="M573" s="34">
        <v>41.942</v>
      </c>
      <c r="N573" s="99" t="s">
        <v>1238</v>
      </c>
    </row>
    <row r="574" spans="1:14" s="91" customFormat="1" ht="126" customHeight="1" x14ac:dyDescent="0.25">
      <c r="A574" s="88">
        <f t="shared" si="149"/>
        <v>496</v>
      </c>
      <c r="B574" s="35" t="s">
        <v>497</v>
      </c>
      <c r="C574" s="36" t="s">
        <v>1239</v>
      </c>
      <c r="D574" s="34">
        <v>488.67099999999999</v>
      </c>
      <c r="E574" s="34">
        <v>244.33500000000001</v>
      </c>
      <c r="F574" s="34"/>
      <c r="G574" s="34"/>
      <c r="H574" s="34">
        <v>135.50299999999999</v>
      </c>
      <c r="I574" s="34"/>
      <c r="J574" s="34"/>
      <c r="K574" s="34">
        <v>108.833</v>
      </c>
      <c r="L574" s="34">
        <v>80</v>
      </c>
      <c r="M574" s="34">
        <v>38.799999999999997</v>
      </c>
      <c r="N574" s="99" t="s">
        <v>1232</v>
      </c>
    </row>
    <row r="575" spans="1:14" s="91" customFormat="1" ht="357" customHeight="1" x14ac:dyDescent="0.25">
      <c r="A575" s="88">
        <f t="shared" si="149"/>
        <v>497</v>
      </c>
      <c r="B575" s="35" t="s">
        <v>498</v>
      </c>
      <c r="C575" s="36" t="s">
        <v>1240</v>
      </c>
      <c r="D575" s="34">
        <v>378.81200000000001</v>
      </c>
      <c r="E575" s="34">
        <v>189.40600000000001</v>
      </c>
      <c r="F575" s="34">
        <v>188.346</v>
      </c>
      <c r="G575" s="34"/>
      <c r="H575" s="34">
        <v>94.703000000000003</v>
      </c>
      <c r="I575" s="34">
        <v>94.703000000000003</v>
      </c>
      <c r="J575" s="34">
        <v>94.703000000000003</v>
      </c>
      <c r="K575" s="34">
        <v>94.703000000000003</v>
      </c>
      <c r="L575" s="34">
        <v>94.703000000000003</v>
      </c>
      <c r="M575" s="34">
        <v>94.703000000000003</v>
      </c>
      <c r="N575" s="99" t="s">
        <v>1241</v>
      </c>
    </row>
    <row r="576" spans="1:14" s="91" customFormat="1" ht="93.75" x14ac:dyDescent="0.25">
      <c r="A576" s="88">
        <f t="shared" si="149"/>
        <v>498</v>
      </c>
      <c r="B576" s="35" t="s">
        <v>499</v>
      </c>
      <c r="C576" s="36" t="s">
        <v>1242</v>
      </c>
      <c r="D576" s="34">
        <v>494.81599999999997</v>
      </c>
      <c r="E576" s="34">
        <v>247.40799999999999</v>
      </c>
      <c r="F576" s="113"/>
      <c r="G576" s="113"/>
      <c r="H576" s="34">
        <v>147.40799999999999</v>
      </c>
      <c r="I576" s="34"/>
      <c r="J576" s="34"/>
      <c r="K576" s="34">
        <v>100</v>
      </c>
      <c r="L576" s="34">
        <v>100</v>
      </c>
      <c r="M576" s="34">
        <v>9.8000000000000007</v>
      </c>
      <c r="N576" s="99" t="s">
        <v>1241</v>
      </c>
    </row>
    <row r="577" spans="1:14" s="91" customFormat="1" ht="75" x14ac:dyDescent="0.25">
      <c r="A577" s="88">
        <f t="shared" si="149"/>
        <v>499</v>
      </c>
      <c r="B577" s="35" t="s">
        <v>1243</v>
      </c>
      <c r="C577" s="36" t="s">
        <v>1244</v>
      </c>
      <c r="D577" s="34">
        <v>299.97000000000003</v>
      </c>
      <c r="E577" s="89">
        <v>149.95500000000001</v>
      </c>
      <c r="F577" s="90"/>
      <c r="G577" s="90"/>
      <c r="H577" s="34">
        <v>73.522999999999996</v>
      </c>
      <c r="I577" s="34"/>
      <c r="J577" s="34"/>
      <c r="K577" s="34">
        <v>76.49199999999999</v>
      </c>
      <c r="L577" s="34"/>
      <c r="M577" s="34"/>
      <c r="N577" s="99"/>
    </row>
    <row r="578" spans="1:14" s="78" customFormat="1" x14ac:dyDescent="0.3">
      <c r="A578" s="75"/>
      <c r="B578" s="71" t="s">
        <v>500</v>
      </c>
      <c r="C578" s="62"/>
      <c r="D578" s="77">
        <f>SUM(D579:D588)</f>
        <v>3489.3990000000003</v>
      </c>
      <c r="E578" s="77">
        <f t="shared" ref="E578" si="150">SUM(E579:E588)</f>
        <v>1710.3429999999998</v>
      </c>
      <c r="F578" s="79">
        <f t="shared" ref="F578:M578" si="151">SUM(F579:F588)</f>
        <v>650.17100000000005</v>
      </c>
      <c r="G578" s="79">
        <f t="shared" si="151"/>
        <v>383.68899999999996</v>
      </c>
      <c r="H578" s="79">
        <f t="shared" si="151"/>
        <v>920.36299999999994</v>
      </c>
      <c r="I578" s="79">
        <f t="shared" si="151"/>
        <v>428.74500000000006</v>
      </c>
      <c r="J578" s="79">
        <f t="shared" si="151"/>
        <v>428.74500000000006</v>
      </c>
      <c r="K578" s="79">
        <f t="shared" si="151"/>
        <v>858.69299999999998</v>
      </c>
      <c r="L578" s="79">
        <f t="shared" si="151"/>
        <v>375.97200000000004</v>
      </c>
      <c r="M578" s="79">
        <f t="shared" si="151"/>
        <v>375.97200000000004</v>
      </c>
      <c r="N578" s="77"/>
    </row>
    <row r="579" spans="1:14" s="91" customFormat="1" ht="93.75" x14ac:dyDescent="0.25">
      <c r="A579" s="88">
        <f>A577+1</f>
        <v>500</v>
      </c>
      <c r="B579" s="35" t="s">
        <v>501</v>
      </c>
      <c r="C579" s="36" t="s">
        <v>1245</v>
      </c>
      <c r="D579" s="34">
        <v>282.24</v>
      </c>
      <c r="E579" s="34">
        <v>141.12</v>
      </c>
      <c r="F579" s="34">
        <v>141.12</v>
      </c>
      <c r="G579" s="34"/>
      <c r="H579" s="34">
        <v>77.77</v>
      </c>
      <c r="I579" s="34">
        <v>77.77</v>
      </c>
      <c r="J579" s="34">
        <v>77.77</v>
      </c>
      <c r="K579" s="34">
        <v>63.35</v>
      </c>
      <c r="L579" s="34">
        <v>63.134999999999998</v>
      </c>
      <c r="M579" s="34">
        <v>63.134999999999998</v>
      </c>
      <c r="N579" s="99" t="s">
        <v>1246</v>
      </c>
    </row>
    <row r="580" spans="1:14" s="91" customFormat="1" ht="81" x14ac:dyDescent="0.25">
      <c r="A580" s="88">
        <f>A579+1</f>
        <v>501</v>
      </c>
      <c r="B580" s="35" t="s">
        <v>502</v>
      </c>
      <c r="C580" s="36" t="s">
        <v>1247</v>
      </c>
      <c r="D580" s="34">
        <v>490</v>
      </c>
      <c r="E580" s="34">
        <v>245</v>
      </c>
      <c r="F580" s="34">
        <v>237.989</v>
      </c>
      <c r="G580" s="34">
        <v>237.989</v>
      </c>
      <c r="H580" s="34">
        <v>122</v>
      </c>
      <c r="I580" s="34">
        <v>122</v>
      </c>
      <c r="J580" s="34">
        <v>122</v>
      </c>
      <c r="K580" s="34">
        <v>123</v>
      </c>
      <c r="L580" s="34">
        <v>123</v>
      </c>
      <c r="M580" s="34">
        <v>123</v>
      </c>
      <c r="N580" s="99" t="s">
        <v>1248</v>
      </c>
    </row>
    <row r="581" spans="1:14" s="91" customFormat="1" ht="75.75" customHeight="1" x14ac:dyDescent="0.25">
      <c r="A581" s="88">
        <f t="shared" ref="A581:A588" si="152">A580+1</f>
        <v>502</v>
      </c>
      <c r="B581" s="35" t="s">
        <v>503</v>
      </c>
      <c r="C581" s="36" t="s">
        <v>1247</v>
      </c>
      <c r="D581" s="34">
        <v>299.97000000000003</v>
      </c>
      <c r="E581" s="34">
        <v>149</v>
      </c>
      <c r="F581" s="34">
        <v>147.59800000000001</v>
      </c>
      <c r="G581" s="34">
        <v>145.69999999999999</v>
      </c>
      <c r="H581" s="34">
        <v>66.475999999999999</v>
      </c>
      <c r="I581" s="34">
        <v>64.465000000000003</v>
      </c>
      <c r="J581" s="34">
        <v>64.465000000000003</v>
      </c>
      <c r="K581" s="34">
        <v>84.494</v>
      </c>
      <c r="L581" s="34">
        <v>84.494</v>
      </c>
      <c r="M581" s="34">
        <v>84.494</v>
      </c>
      <c r="N581" s="99" t="s">
        <v>1249</v>
      </c>
    </row>
    <row r="582" spans="1:14" s="91" customFormat="1" ht="69.75" customHeight="1" x14ac:dyDescent="0.25">
      <c r="A582" s="88">
        <f t="shared" si="152"/>
        <v>503</v>
      </c>
      <c r="B582" s="35" t="s">
        <v>504</v>
      </c>
      <c r="C582" s="36" t="s">
        <v>1247</v>
      </c>
      <c r="D582" s="34">
        <v>270</v>
      </c>
      <c r="E582" s="34">
        <v>135</v>
      </c>
      <c r="F582" s="34"/>
      <c r="G582" s="34"/>
      <c r="H582" s="34">
        <v>54</v>
      </c>
      <c r="I582" s="34">
        <v>2.7</v>
      </c>
      <c r="J582" s="34">
        <v>2.7</v>
      </c>
      <c r="K582" s="34">
        <v>81</v>
      </c>
      <c r="L582" s="34"/>
      <c r="M582" s="34"/>
      <c r="N582" s="99" t="s">
        <v>1250</v>
      </c>
    </row>
    <row r="583" spans="1:14" s="91" customFormat="1" ht="101.25" x14ac:dyDescent="0.25">
      <c r="A583" s="88">
        <f t="shared" si="152"/>
        <v>504</v>
      </c>
      <c r="B583" s="35" t="s">
        <v>505</v>
      </c>
      <c r="C583" s="36" t="s">
        <v>1251</v>
      </c>
      <c r="D583" s="34">
        <v>299.63299999999998</v>
      </c>
      <c r="E583" s="34">
        <v>123.846</v>
      </c>
      <c r="F583" s="34">
        <v>123.464</v>
      </c>
      <c r="G583" s="34"/>
      <c r="H583" s="34">
        <v>110.74</v>
      </c>
      <c r="I583" s="34">
        <v>110.74</v>
      </c>
      <c r="J583" s="34">
        <v>110.74</v>
      </c>
      <c r="K583" s="34">
        <v>65.046999999999997</v>
      </c>
      <c r="L583" s="34">
        <v>65.046999999999997</v>
      </c>
      <c r="M583" s="34">
        <v>65.046999999999997</v>
      </c>
      <c r="N583" s="99" t="s">
        <v>1252</v>
      </c>
    </row>
    <row r="584" spans="1:14" s="91" customFormat="1" ht="75" customHeight="1" x14ac:dyDescent="0.25">
      <c r="A584" s="88">
        <f t="shared" si="152"/>
        <v>505</v>
      </c>
      <c r="B584" s="35" t="s">
        <v>506</v>
      </c>
      <c r="C584" s="36" t="s">
        <v>1251</v>
      </c>
      <c r="D584" s="34">
        <v>299.97000000000003</v>
      </c>
      <c r="E584" s="34">
        <v>149.02500000000001</v>
      </c>
      <c r="F584" s="34"/>
      <c r="G584" s="34"/>
      <c r="H584" s="34">
        <v>74</v>
      </c>
      <c r="I584" s="34">
        <v>2.97</v>
      </c>
      <c r="J584" s="34">
        <v>2.97</v>
      </c>
      <c r="K584" s="34">
        <v>76.944999999999993</v>
      </c>
      <c r="L584" s="34"/>
      <c r="M584" s="34"/>
      <c r="N584" s="99"/>
    </row>
    <row r="585" spans="1:14" s="91" customFormat="1" ht="93.75" x14ac:dyDescent="0.25">
      <c r="A585" s="88">
        <f t="shared" si="152"/>
        <v>506</v>
      </c>
      <c r="B585" s="35" t="s">
        <v>507</v>
      </c>
      <c r="C585" s="36" t="s">
        <v>1251</v>
      </c>
      <c r="D585" s="34">
        <v>483.93599999999998</v>
      </c>
      <c r="E585" s="34">
        <v>240</v>
      </c>
      <c r="F585" s="34"/>
      <c r="G585" s="34"/>
      <c r="H585" s="34">
        <v>122.468</v>
      </c>
      <c r="I585" s="34"/>
      <c r="J585" s="34"/>
      <c r="K585" s="34">
        <v>121.468</v>
      </c>
      <c r="L585" s="34"/>
      <c r="M585" s="34"/>
      <c r="N585" s="99" t="s">
        <v>1253</v>
      </c>
    </row>
    <row r="586" spans="1:14" s="91" customFormat="1" ht="75" x14ac:dyDescent="0.25">
      <c r="A586" s="88">
        <f t="shared" si="152"/>
        <v>507</v>
      </c>
      <c r="B586" s="35" t="s">
        <v>508</v>
      </c>
      <c r="C586" s="36" t="s">
        <v>1254</v>
      </c>
      <c r="D586" s="113">
        <v>265.25400000000002</v>
      </c>
      <c r="E586" s="113">
        <v>132.62700000000001</v>
      </c>
      <c r="F586" s="113"/>
      <c r="G586" s="113"/>
      <c r="H586" s="34">
        <v>66</v>
      </c>
      <c r="I586" s="34">
        <v>48.1</v>
      </c>
      <c r="J586" s="34">
        <v>48.1</v>
      </c>
      <c r="K586" s="34">
        <v>66.626999999999995</v>
      </c>
      <c r="L586" s="34">
        <v>40.295999999999999</v>
      </c>
      <c r="M586" s="34">
        <v>40.295999999999999</v>
      </c>
      <c r="N586" s="99" t="s">
        <v>1255</v>
      </c>
    </row>
    <row r="587" spans="1:14" s="91" customFormat="1" ht="103.5" customHeight="1" x14ac:dyDescent="0.25">
      <c r="A587" s="88">
        <f t="shared" si="152"/>
        <v>508</v>
      </c>
      <c r="B587" s="35" t="s">
        <v>1256</v>
      </c>
      <c r="C587" s="147" t="s">
        <v>1251</v>
      </c>
      <c r="D587" s="90">
        <v>498.947</v>
      </c>
      <c r="E587" s="90">
        <v>245</v>
      </c>
      <c r="F587" s="90"/>
      <c r="G587" s="90"/>
      <c r="H587" s="132">
        <v>119.185</v>
      </c>
      <c r="I587" s="34"/>
      <c r="J587" s="34"/>
      <c r="K587" s="34">
        <v>134.762</v>
      </c>
      <c r="L587" s="34"/>
      <c r="M587" s="34"/>
      <c r="N587" s="99"/>
    </row>
    <row r="588" spans="1:14" s="91" customFormat="1" ht="75" customHeight="1" x14ac:dyDescent="0.25">
      <c r="A588" s="88">
        <f t="shared" si="152"/>
        <v>509</v>
      </c>
      <c r="B588" s="35" t="s">
        <v>1257</v>
      </c>
      <c r="C588" s="147"/>
      <c r="D588" s="90">
        <v>299.44900000000001</v>
      </c>
      <c r="E588" s="90">
        <v>149.72499999999999</v>
      </c>
      <c r="F588" s="90"/>
      <c r="G588" s="90"/>
      <c r="H588" s="132">
        <v>107.724</v>
      </c>
      <c r="I588" s="34"/>
      <c r="J588" s="34"/>
      <c r="K588" s="34">
        <v>42</v>
      </c>
      <c r="L588" s="34"/>
      <c r="M588" s="34"/>
      <c r="N588" s="99"/>
    </row>
    <row r="589" spans="1:14" s="78" customFormat="1" x14ac:dyDescent="0.3">
      <c r="A589" s="75"/>
      <c r="B589" s="71" t="s">
        <v>509</v>
      </c>
      <c r="C589" s="62"/>
      <c r="D589" s="79">
        <f>SUM(D590:D600)</f>
        <v>3180.009</v>
      </c>
      <c r="E589" s="79">
        <f t="shared" ref="E589:M589" si="153">SUM(E590:E600)</f>
        <v>1582.9320000000002</v>
      </c>
      <c r="F589" s="79">
        <f t="shared" si="153"/>
        <v>138.58600000000001</v>
      </c>
      <c r="G589" s="79">
        <f t="shared" si="153"/>
        <v>138.58600000000001</v>
      </c>
      <c r="H589" s="79">
        <f t="shared" si="153"/>
        <v>862.75699999999983</v>
      </c>
      <c r="I589" s="79">
        <f t="shared" si="153"/>
        <v>267.291</v>
      </c>
      <c r="J589" s="79">
        <f t="shared" si="153"/>
        <v>167.15099999999998</v>
      </c>
      <c r="K589" s="79">
        <f t="shared" si="153"/>
        <v>734.32</v>
      </c>
      <c r="L589" s="79">
        <f t="shared" si="153"/>
        <v>498.10900000000004</v>
      </c>
      <c r="M589" s="79">
        <f t="shared" si="153"/>
        <v>351.07800000000003</v>
      </c>
      <c r="N589" s="77"/>
    </row>
    <row r="590" spans="1:14" s="91" customFormat="1" ht="117.75" customHeight="1" x14ac:dyDescent="0.25">
      <c r="A590" s="88">
        <f>A588+1</f>
        <v>510</v>
      </c>
      <c r="B590" s="35" t="s">
        <v>510</v>
      </c>
      <c r="C590" s="149" t="s">
        <v>1258</v>
      </c>
      <c r="D590" s="34">
        <v>192.49100000000001</v>
      </c>
      <c r="E590" s="34">
        <v>96.245000000000005</v>
      </c>
      <c r="F590" s="34"/>
      <c r="G590" s="34"/>
      <c r="H590" s="34">
        <v>55.822000000000003</v>
      </c>
      <c r="I590" s="34">
        <v>6.3</v>
      </c>
      <c r="J590" s="34">
        <v>6.3</v>
      </c>
      <c r="K590" s="34">
        <v>40.423999999999999</v>
      </c>
      <c r="L590" s="34">
        <v>11.901</v>
      </c>
      <c r="M590" s="34">
        <v>11.901</v>
      </c>
      <c r="N590" s="131" t="s">
        <v>1259</v>
      </c>
    </row>
    <row r="591" spans="1:14" s="91" customFormat="1" ht="56.25" x14ac:dyDescent="0.25">
      <c r="A591" s="88">
        <f>A590+1</f>
        <v>511</v>
      </c>
      <c r="B591" s="35" t="s">
        <v>511</v>
      </c>
      <c r="C591" s="149" t="s">
        <v>1258</v>
      </c>
      <c r="D591" s="34">
        <v>114.931</v>
      </c>
      <c r="E591" s="34">
        <v>57.465000000000003</v>
      </c>
      <c r="F591" s="34"/>
      <c r="G591" s="34"/>
      <c r="H591" s="34">
        <v>28.210999999999999</v>
      </c>
      <c r="I591" s="34">
        <v>4.25</v>
      </c>
      <c r="J591" s="34">
        <v>4.25</v>
      </c>
      <c r="K591" s="34">
        <v>29.255000000000003</v>
      </c>
      <c r="L591" s="34"/>
      <c r="M591" s="34"/>
      <c r="N591" s="131" t="s">
        <v>1260</v>
      </c>
    </row>
    <row r="592" spans="1:14" s="91" customFormat="1" ht="133.5" customHeight="1" x14ac:dyDescent="0.25">
      <c r="A592" s="88">
        <f t="shared" ref="A592:A600" si="154">A591+1</f>
        <v>512</v>
      </c>
      <c r="B592" s="35" t="s">
        <v>512</v>
      </c>
      <c r="C592" s="149" t="s">
        <v>1258</v>
      </c>
      <c r="D592" s="34">
        <v>398.18400000000003</v>
      </c>
      <c r="E592" s="34">
        <v>199.09200000000001</v>
      </c>
      <c r="F592" s="34"/>
      <c r="G592" s="34"/>
      <c r="H592" s="34">
        <v>111.47</v>
      </c>
      <c r="I592" s="34">
        <v>10.451000000000001</v>
      </c>
      <c r="J592" s="34">
        <v>10.451000000000001</v>
      </c>
      <c r="K592" s="34">
        <v>87.622</v>
      </c>
      <c r="L592" s="34">
        <v>47.622</v>
      </c>
      <c r="M592" s="34">
        <v>47.622</v>
      </c>
      <c r="N592" s="131" t="s">
        <v>1261</v>
      </c>
    </row>
    <row r="593" spans="1:14" s="91" customFormat="1" ht="99" customHeight="1" x14ac:dyDescent="0.25">
      <c r="A593" s="88">
        <f t="shared" si="154"/>
        <v>513</v>
      </c>
      <c r="B593" s="35" t="s">
        <v>513</v>
      </c>
      <c r="C593" s="33" t="s">
        <v>1262</v>
      </c>
      <c r="D593" s="34">
        <v>499.74799999999999</v>
      </c>
      <c r="E593" s="34">
        <v>249.874</v>
      </c>
      <c r="F593" s="34"/>
      <c r="G593" s="34"/>
      <c r="H593" s="34">
        <v>136.65799999999999</v>
      </c>
      <c r="I593" s="34"/>
      <c r="J593" s="34"/>
      <c r="K593" s="34">
        <v>113.21600000000001</v>
      </c>
      <c r="L593" s="34">
        <v>80</v>
      </c>
      <c r="M593" s="34">
        <v>10.45</v>
      </c>
      <c r="N593" s="131" t="s">
        <v>1263</v>
      </c>
    </row>
    <row r="594" spans="1:14" s="91" customFormat="1" ht="78" customHeight="1" x14ac:dyDescent="0.25">
      <c r="A594" s="88">
        <f t="shared" si="154"/>
        <v>514</v>
      </c>
      <c r="B594" s="35" t="s">
        <v>514</v>
      </c>
      <c r="C594" s="33" t="s">
        <v>1264</v>
      </c>
      <c r="D594" s="34">
        <v>209.34399999999999</v>
      </c>
      <c r="E594" s="34">
        <v>104.672</v>
      </c>
      <c r="F594" s="34"/>
      <c r="G594" s="34"/>
      <c r="H594" s="34">
        <v>51.381</v>
      </c>
      <c r="I594" s="34">
        <v>40.686</v>
      </c>
      <c r="J594" s="34">
        <v>40.686</v>
      </c>
      <c r="K594" s="34">
        <v>53.290999999999997</v>
      </c>
      <c r="L594" s="34">
        <v>53.290999999999997</v>
      </c>
      <c r="M594" s="34">
        <v>53.290999999999997</v>
      </c>
      <c r="N594" s="131" t="s">
        <v>1265</v>
      </c>
    </row>
    <row r="595" spans="1:14" s="91" customFormat="1" ht="57" customHeight="1" x14ac:dyDescent="0.25">
      <c r="A595" s="88">
        <f t="shared" si="154"/>
        <v>515</v>
      </c>
      <c r="B595" s="35" t="s">
        <v>515</v>
      </c>
      <c r="C595" s="33" t="s">
        <v>1266</v>
      </c>
      <c r="D595" s="34">
        <v>499.92899999999997</v>
      </c>
      <c r="E595" s="34">
        <v>249.964</v>
      </c>
      <c r="F595" s="34"/>
      <c r="G595" s="34"/>
      <c r="H595" s="34">
        <v>149.02500000000001</v>
      </c>
      <c r="I595" s="34">
        <v>44.91</v>
      </c>
      <c r="J595" s="34">
        <v>44.91</v>
      </c>
      <c r="K595" s="34">
        <v>100.94</v>
      </c>
      <c r="L595" s="34">
        <v>100.94</v>
      </c>
      <c r="M595" s="34">
        <v>100.94</v>
      </c>
      <c r="N595" s="131" t="s">
        <v>1267</v>
      </c>
    </row>
    <row r="596" spans="1:14" s="91" customFormat="1" ht="102.75" customHeight="1" x14ac:dyDescent="0.25">
      <c r="A596" s="88">
        <f t="shared" si="154"/>
        <v>516</v>
      </c>
      <c r="B596" s="35" t="s">
        <v>516</v>
      </c>
      <c r="C596" s="33" t="s">
        <v>1264</v>
      </c>
      <c r="D596" s="34">
        <v>102.809</v>
      </c>
      <c r="E596" s="34">
        <v>51</v>
      </c>
      <c r="F596" s="34">
        <v>50.338999999999999</v>
      </c>
      <c r="G596" s="34">
        <v>50.338999999999999</v>
      </c>
      <c r="H596" s="34">
        <v>26.809000000000001</v>
      </c>
      <c r="I596" s="34">
        <v>25.338999999999999</v>
      </c>
      <c r="J596" s="34">
        <v>25.338999999999999</v>
      </c>
      <c r="K596" s="34">
        <v>25</v>
      </c>
      <c r="L596" s="34">
        <v>25</v>
      </c>
      <c r="M596" s="34">
        <v>25</v>
      </c>
      <c r="N596" s="131" t="s">
        <v>1265</v>
      </c>
    </row>
    <row r="597" spans="1:14" s="91" customFormat="1" ht="183" customHeight="1" x14ac:dyDescent="0.25">
      <c r="A597" s="88">
        <f t="shared" si="154"/>
        <v>517</v>
      </c>
      <c r="B597" s="35" t="s">
        <v>517</v>
      </c>
      <c r="C597" s="33" t="s">
        <v>1262</v>
      </c>
      <c r="D597" s="34">
        <v>223.22900000000001</v>
      </c>
      <c r="E597" s="34">
        <v>111</v>
      </c>
      <c r="F597" s="34"/>
      <c r="G597" s="34"/>
      <c r="H597" s="34">
        <v>36.677999999999997</v>
      </c>
      <c r="I597" s="34">
        <v>35.563000000000002</v>
      </c>
      <c r="J597" s="34">
        <v>35.215000000000003</v>
      </c>
      <c r="K597" s="34">
        <v>75.551000000000002</v>
      </c>
      <c r="L597" s="34">
        <v>42</v>
      </c>
      <c r="M597" s="34">
        <v>40.884999999999998</v>
      </c>
      <c r="N597" s="131" t="s">
        <v>1268</v>
      </c>
    </row>
    <row r="598" spans="1:14" s="91" customFormat="1" ht="89.25" customHeight="1" x14ac:dyDescent="0.25">
      <c r="A598" s="88">
        <f t="shared" si="154"/>
        <v>518</v>
      </c>
      <c r="B598" s="35" t="s">
        <v>518</v>
      </c>
      <c r="C598" s="33" t="s">
        <v>1262</v>
      </c>
      <c r="D598" s="34">
        <v>178.45099999999999</v>
      </c>
      <c r="E598" s="34">
        <v>89</v>
      </c>
      <c r="F598" s="34">
        <v>88.247</v>
      </c>
      <c r="G598" s="34">
        <v>88.247</v>
      </c>
      <c r="H598" s="34">
        <v>41.039000000000001</v>
      </c>
      <c r="I598" s="34">
        <v>40.674999999999997</v>
      </c>
      <c r="J598" s="34">
        <v>0</v>
      </c>
      <c r="K598" s="34">
        <v>48.411999999999999</v>
      </c>
      <c r="L598" s="34">
        <v>48.411999999999999</v>
      </c>
      <c r="M598" s="34">
        <v>48.048000000000002</v>
      </c>
      <c r="N598" s="131" t="s">
        <v>1269</v>
      </c>
    </row>
    <row r="599" spans="1:14" s="91" customFormat="1" ht="108.75" customHeight="1" x14ac:dyDescent="0.25">
      <c r="A599" s="88">
        <f t="shared" si="154"/>
        <v>519</v>
      </c>
      <c r="B599" s="35" t="s">
        <v>519</v>
      </c>
      <c r="C599" s="33" t="s">
        <v>1262</v>
      </c>
      <c r="D599" s="34">
        <v>267.125</v>
      </c>
      <c r="E599" s="34">
        <v>128.22</v>
      </c>
      <c r="F599" s="34"/>
      <c r="G599" s="34"/>
      <c r="H599" s="34">
        <v>58.767000000000003</v>
      </c>
      <c r="I599" s="34">
        <v>0</v>
      </c>
      <c r="J599" s="34">
        <v>0</v>
      </c>
      <c r="K599" s="34">
        <v>80.138000000000005</v>
      </c>
      <c r="L599" s="34">
        <v>34.843000000000004</v>
      </c>
      <c r="M599" s="34">
        <v>3.1579999999999999</v>
      </c>
      <c r="N599" s="131" t="s">
        <v>1267</v>
      </c>
    </row>
    <row r="600" spans="1:14" s="91" customFormat="1" ht="149.25" customHeight="1" x14ac:dyDescent="0.25">
      <c r="A600" s="88">
        <f t="shared" si="154"/>
        <v>520</v>
      </c>
      <c r="B600" s="35" t="s">
        <v>1270</v>
      </c>
      <c r="C600" s="36" t="s">
        <v>1271</v>
      </c>
      <c r="D600" s="34">
        <v>493.76799999999997</v>
      </c>
      <c r="E600" s="34">
        <v>246.4</v>
      </c>
      <c r="F600" s="34"/>
      <c r="G600" s="34"/>
      <c r="H600" s="34">
        <v>166.89699999999999</v>
      </c>
      <c r="I600" s="34">
        <v>59.116999999999997</v>
      </c>
      <c r="J600" s="34">
        <v>0</v>
      </c>
      <c r="K600" s="34">
        <v>80.471000000000004</v>
      </c>
      <c r="L600" s="34">
        <v>54.1</v>
      </c>
      <c r="M600" s="34">
        <v>9.7829999999999995</v>
      </c>
      <c r="N600" s="99" t="s">
        <v>1269</v>
      </c>
    </row>
    <row r="601" spans="1:14" s="78" customFormat="1" x14ac:dyDescent="0.3">
      <c r="A601" s="75"/>
      <c r="B601" s="71" t="s">
        <v>520</v>
      </c>
      <c r="C601" s="62"/>
      <c r="D601" s="77">
        <f>SUM(D602:D612)</f>
        <v>2751.2089999999998</v>
      </c>
      <c r="E601" s="77">
        <f t="shared" ref="E601" si="155">SUM(E602:E612)</f>
        <v>1290.6600000000001</v>
      </c>
      <c r="F601" s="77">
        <f>SUM(F602:F612)</f>
        <v>539.32399999999996</v>
      </c>
      <c r="G601" s="77">
        <f>SUM(G602:G612)</f>
        <v>445.40179999999998</v>
      </c>
      <c r="H601" s="77">
        <f t="shared" ref="H601:M601" si="156">SUM(H602:H612)</f>
        <v>844.65699999999993</v>
      </c>
      <c r="I601" s="77">
        <f t="shared" si="156"/>
        <v>515.48882000000003</v>
      </c>
      <c r="J601" s="77">
        <f t="shared" si="156"/>
        <v>515.48882000000003</v>
      </c>
      <c r="K601" s="77">
        <f t="shared" si="156"/>
        <v>615.89200000000005</v>
      </c>
      <c r="L601" s="77">
        <f t="shared" si="156"/>
        <v>466.80099999999999</v>
      </c>
      <c r="M601" s="77">
        <f t="shared" si="156"/>
        <v>449.90100000000001</v>
      </c>
      <c r="N601" s="77"/>
    </row>
    <row r="602" spans="1:14" s="91" customFormat="1" ht="40.5" x14ac:dyDescent="0.25">
      <c r="A602" s="88">
        <f>A600+1</f>
        <v>521</v>
      </c>
      <c r="B602" s="35" t="s">
        <v>521</v>
      </c>
      <c r="C602" s="36" t="s">
        <v>1272</v>
      </c>
      <c r="D602" s="34">
        <v>244.72800000000001</v>
      </c>
      <c r="E602" s="34">
        <v>112.575</v>
      </c>
      <c r="F602" s="34">
        <v>102.59</v>
      </c>
      <c r="G602" s="34">
        <v>53.164000000000001</v>
      </c>
      <c r="H602" s="34">
        <v>70.725999999999999</v>
      </c>
      <c r="I602" s="34">
        <v>69.793000000000006</v>
      </c>
      <c r="J602" s="34">
        <v>69.793000000000006</v>
      </c>
      <c r="K602" s="34">
        <v>61.427</v>
      </c>
      <c r="L602" s="34">
        <v>61.427</v>
      </c>
      <c r="M602" s="34">
        <v>61.427</v>
      </c>
      <c r="N602" s="99" t="s">
        <v>1273</v>
      </c>
    </row>
    <row r="603" spans="1:14" s="91" customFormat="1" ht="101.25" customHeight="1" x14ac:dyDescent="0.25">
      <c r="A603" s="88">
        <f>A602+1</f>
        <v>522</v>
      </c>
      <c r="B603" s="35" t="s">
        <v>522</v>
      </c>
      <c r="C603" s="36" t="s">
        <v>1274</v>
      </c>
      <c r="D603" s="34">
        <v>300</v>
      </c>
      <c r="E603" s="34">
        <v>150</v>
      </c>
      <c r="F603" s="34"/>
      <c r="G603" s="34"/>
      <c r="H603" s="34">
        <v>74.7</v>
      </c>
      <c r="I603" s="34"/>
      <c r="J603" s="34"/>
      <c r="K603" s="34">
        <v>75.3</v>
      </c>
      <c r="L603" s="34"/>
      <c r="M603" s="34"/>
      <c r="N603" s="99" t="s">
        <v>1275</v>
      </c>
    </row>
    <row r="604" spans="1:14" s="91" customFormat="1" ht="72.75" customHeight="1" x14ac:dyDescent="0.25">
      <c r="A604" s="88">
        <f t="shared" ref="A604:A612" si="157">A603+1</f>
        <v>523</v>
      </c>
      <c r="B604" s="35" t="s">
        <v>523</v>
      </c>
      <c r="C604" s="36" t="s">
        <v>1276</v>
      </c>
      <c r="D604" s="34">
        <v>368</v>
      </c>
      <c r="E604" s="34">
        <v>184</v>
      </c>
      <c r="F604" s="34"/>
      <c r="G604" s="34"/>
      <c r="H604" s="34">
        <v>121</v>
      </c>
      <c r="I604" s="34">
        <v>49.5</v>
      </c>
      <c r="J604" s="34">
        <v>49.5</v>
      </c>
      <c r="K604" s="34">
        <v>63</v>
      </c>
      <c r="L604" s="34">
        <v>63</v>
      </c>
      <c r="M604" s="34">
        <v>46.1</v>
      </c>
      <c r="N604" s="99" t="s">
        <v>1277</v>
      </c>
    </row>
    <row r="605" spans="1:14" s="91" customFormat="1" ht="66" customHeight="1" x14ac:dyDescent="0.25">
      <c r="A605" s="88">
        <f t="shared" si="157"/>
        <v>524</v>
      </c>
      <c r="B605" s="35" t="s">
        <v>524</v>
      </c>
      <c r="C605" s="36" t="s">
        <v>1272</v>
      </c>
      <c r="D605" s="34">
        <v>294.654</v>
      </c>
      <c r="E605" s="34">
        <v>109.229</v>
      </c>
      <c r="F605" s="34">
        <v>108.178</v>
      </c>
      <c r="G605" s="34">
        <v>108.178</v>
      </c>
      <c r="H605" s="34">
        <v>109.229</v>
      </c>
      <c r="I605" s="34">
        <v>109.10639999999999</v>
      </c>
      <c r="J605" s="34">
        <v>109.10639999999999</v>
      </c>
      <c r="K605" s="34">
        <v>76.195999999999998</v>
      </c>
      <c r="L605" s="34">
        <v>76.195999999999998</v>
      </c>
      <c r="M605" s="34">
        <v>76.195999999999998</v>
      </c>
      <c r="N605" s="99" t="s">
        <v>1273</v>
      </c>
    </row>
    <row r="606" spans="1:14" s="91" customFormat="1" ht="96" customHeight="1" x14ac:dyDescent="0.25">
      <c r="A606" s="88">
        <f t="shared" si="157"/>
        <v>525</v>
      </c>
      <c r="B606" s="35" t="s">
        <v>525</v>
      </c>
      <c r="C606" s="36" t="s">
        <v>1272</v>
      </c>
      <c r="D606" s="34">
        <v>183.46299999999999</v>
      </c>
      <c r="E606" s="34">
        <v>91.7</v>
      </c>
      <c r="F606" s="34">
        <v>90.641999999999996</v>
      </c>
      <c r="G606" s="34">
        <v>49.344999999999999</v>
      </c>
      <c r="H606" s="34">
        <v>45.7</v>
      </c>
      <c r="I606" s="34">
        <v>45.7</v>
      </c>
      <c r="J606" s="34">
        <v>45.7</v>
      </c>
      <c r="K606" s="34">
        <v>46.062999999999995</v>
      </c>
      <c r="L606" s="34">
        <v>46.062999999999995</v>
      </c>
      <c r="M606" s="34">
        <v>46.062999999999995</v>
      </c>
      <c r="N606" s="99" t="s">
        <v>1260</v>
      </c>
    </row>
    <row r="607" spans="1:14" s="91" customFormat="1" ht="105.75" customHeight="1" x14ac:dyDescent="0.25">
      <c r="A607" s="88">
        <f t="shared" si="157"/>
        <v>526</v>
      </c>
      <c r="B607" s="35" t="s">
        <v>526</v>
      </c>
      <c r="C607" s="36" t="s">
        <v>1272</v>
      </c>
      <c r="D607" s="34">
        <v>156.05000000000001</v>
      </c>
      <c r="E607" s="34">
        <v>78.025000000000006</v>
      </c>
      <c r="F607" s="34">
        <v>0.9</v>
      </c>
      <c r="G607" s="34"/>
      <c r="H607" s="34">
        <v>38.856999999999999</v>
      </c>
      <c r="I607" s="34">
        <v>37.409990000000001</v>
      </c>
      <c r="J607" s="34">
        <v>37.409990000000001</v>
      </c>
      <c r="K607" s="34">
        <v>39.167999999999999</v>
      </c>
      <c r="L607" s="34">
        <v>39.167999999999999</v>
      </c>
      <c r="M607" s="34">
        <v>39.167999999999999</v>
      </c>
      <c r="N607" s="99" t="s">
        <v>1278</v>
      </c>
    </row>
    <row r="608" spans="1:14" s="91" customFormat="1" ht="51" customHeight="1" x14ac:dyDescent="0.25">
      <c r="A608" s="88">
        <f t="shared" si="157"/>
        <v>527</v>
      </c>
      <c r="B608" s="35" t="s">
        <v>527</v>
      </c>
      <c r="C608" s="36" t="s">
        <v>1272</v>
      </c>
      <c r="D608" s="34">
        <v>100</v>
      </c>
      <c r="E608" s="34">
        <v>50</v>
      </c>
      <c r="F608" s="34">
        <v>43.792000000000002</v>
      </c>
      <c r="G608" s="34">
        <v>43.792000000000002</v>
      </c>
      <c r="H608" s="34">
        <v>24.9</v>
      </c>
      <c r="I608" s="34">
        <v>18.692</v>
      </c>
      <c r="J608" s="34">
        <v>18.692</v>
      </c>
      <c r="K608" s="34">
        <v>25.1</v>
      </c>
      <c r="L608" s="34">
        <v>25.1</v>
      </c>
      <c r="M608" s="34">
        <v>25.1</v>
      </c>
      <c r="N608" s="99" t="s">
        <v>1279</v>
      </c>
    </row>
    <row r="609" spans="1:14" s="91" customFormat="1" ht="60.75" customHeight="1" x14ac:dyDescent="0.25">
      <c r="A609" s="88">
        <f t="shared" si="157"/>
        <v>528</v>
      </c>
      <c r="B609" s="35" t="s">
        <v>528</v>
      </c>
      <c r="C609" s="36" t="s">
        <v>1272</v>
      </c>
      <c r="D609" s="34">
        <v>296.88</v>
      </c>
      <c r="E609" s="34">
        <v>148.44</v>
      </c>
      <c r="F609" s="34">
        <v>146.303</v>
      </c>
      <c r="G609" s="34">
        <v>144.00380000000001</v>
      </c>
      <c r="H609" s="34">
        <v>73.872</v>
      </c>
      <c r="I609" s="34">
        <v>73.531000000000006</v>
      </c>
      <c r="J609" s="34">
        <v>73.531000000000006</v>
      </c>
      <c r="K609" s="34">
        <v>74.567999999999998</v>
      </c>
      <c r="L609" s="34">
        <v>74.567999999999998</v>
      </c>
      <c r="M609" s="34">
        <v>74.567999999999998</v>
      </c>
      <c r="N609" s="99" t="s">
        <v>1273</v>
      </c>
    </row>
    <row r="610" spans="1:14" s="91" customFormat="1" ht="63" customHeight="1" x14ac:dyDescent="0.25">
      <c r="A610" s="88">
        <f t="shared" si="157"/>
        <v>529</v>
      </c>
      <c r="B610" s="35" t="s">
        <v>26</v>
      </c>
      <c r="C610" s="36" t="s">
        <v>1272</v>
      </c>
      <c r="D610" s="34">
        <v>141.65</v>
      </c>
      <c r="E610" s="34">
        <v>70.825000000000003</v>
      </c>
      <c r="F610" s="34">
        <v>44.631999999999998</v>
      </c>
      <c r="G610" s="34">
        <v>44.631999999999998</v>
      </c>
      <c r="H610" s="34">
        <v>35.341999999999999</v>
      </c>
      <c r="I610" s="34">
        <v>34.707000000000001</v>
      </c>
      <c r="J610" s="34">
        <v>34.707000000000001</v>
      </c>
      <c r="K610" s="34">
        <v>35.483000000000004</v>
      </c>
      <c r="L610" s="34">
        <v>35.483000000000004</v>
      </c>
      <c r="M610" s="34">
        <v>35.483000000000004</v>
      </c>
      <c r="N610" s="99" t="s">
        <v>1273</v>
      </c>
    </row>
    <row r="611" spans="1:14" s="91" customFormat="1" ht="60.75" x14ac:dyDescent="0.25">
      <c r="A611" s="88">
        <f t="shared" si="157"/>
        <v>530</v>
      </c>
      <c r="B611" s="35" t="s">
        <v>529</v>
      </c>
      <c r="C611" s="36" t="s">
        <v>1272</v>
      </c>
      <c r="D611" s="34">
        <v>182.16200000000001</v>
      </c>
      <c r="E611" s="34">
        <v>90.866</v>
      </c>
      <c r="F611" s="34">
        <v>2.2869999999999999</v>
      </c>
      <c r="G611" s="34">
        <v>2.2869999999999999</v>
      </c>
      <c r="H611" s="34">
        <v>45.5</v>
      </c>
      <c r="I611" s="34">
        <v>45.499429999999997</v>
      </c>
      <c r="J611" s="34">
        <v>45.499429999999997</v>
      </c>
      <c r="K611" s="34">
        <v>45.795999999999999</v>
      </c>
      <c r="L611" s="34">
        <v>45.795999999999999</v>
      </c>
      <c r="M611" s="34">
        <v>45.795999999999999</v>
      </c>
      <c r="N611" s="99" t="s">
        <v>1278</v>
      </c>
    </row>
    <row r="612" spans="1:14" s="91" customFormat="1" ht="93.75" x14ac:dyDescent="0.25">
      <c r="A612" s="88">
        <f t="shared" si="157"/>
        <v>531</v>
      </c>
      <c r="B612" s="35" t="s">
        <v>1280</v>
      </c>
      <c r="C612" s="36" t="s">
        <v>1281</v>
      </c>
      <c r="D612" s="34">
        <v>483.62200000000001</v>
      </c>
      <c r="E612" s="34">
        <v>205</v>
      </c>
      <c r="F612" s="34"/>
      <c r="G612" s="34"/>
      <c r="H612" s="34">
        <v>204.83099999999999</v>
      </c>
      <c r="I612" s="34">
        <v>31.55</v>
      </c>
      <c r="J612" s="34">
        <v>31.55</v>
      </c>
      <c r="K612" s="34">
        <v>73.790999999999997</v>
      </c>
      <c r="L612" s="34"/>
      <c r="M612" s="34"/>
      <c r="N612" s="99" t="s">
        <v>1282</v>
      </c>
    </row>
    <row r="613" spans="1:14" s="69" customFormat="1" ht="22.5" x14ac:dyDescent="0.3">
      <c r="A613" s="66"/>
      <c r="B613" s="68" t="s">
        <v>530</v>
      </c>
      <c r="C613" s="67"/>
      <c r="D613" s="101">
        <f>D614+D623+D636+D646+D651+D655</f>
        <v>11935.492000000002</v>
      </c>
      <c r="E613" s="101">
        <f t="shared" ref="E613:G613" si="158">E614+E623+E636+E646+E651+E655</f>
        <v>5640.1089999999995</v>
      </c>
      <c r="F613" s="110">
        <f t="shared" si="158"/>
        <v>834.08900000000006</v>
      </c>
      <c r="G613" s="101">
        <f t="shared" si="158"/>
        <v>607.63599999999997</v>
      </c>
      <c r="H613" s="101">
        <f t="shared" ref="H613:M613" si="159">H614+H623+H636+H646+H651+H655</f>
        <v>3420.7479999999996</v>
      </c>
      <c r="I613" s="101">
        <f t="shared" si="159"/>
        <v>958.62858000000006</v>
      </c>
      <c r="J613" s="101">
        <f t="shared" si="159"/>
        <v>646.21258</v>
      </c>
      <c r="K613" s="101">
        <f t="shared" si="159"/>
        <v>2874.6350000000002</v>
      </c>
      <c r="L613" s="101">
        <f t="shared" si="159"/>
        <v>901.31700000000001</v>
      </c>
      <c r="M613" s="101">
        <f t="shared" si="159"/>
        <v>630.14100000000008</v>
      </c>
      <c r="N613" s="101"/>
    </row>
    <row r="614" spans="1:14" s="78" customFormat="1" x14ac:dyDescent="0.3">
      <c r="A614" s="75"/>
      <c r="B614" s="71" t="s">
        <v>531</v>
      </c>
      <c r="C614" s="62"/>
      <c r="D614" s="77">
        <f>SUM(D615:D622)</f>
        <v>2353.4009999999998</v>
      </c>
      <c r="E614" s="77">
        <f t="shared" ref="E614:G614" si="160">SUM(E615:E622)</f>
        <v>1175.9189999999999</v>
      </c>
      <c r="F614" s="77">
        <f t="shared" si="160"/>
        <v>50.194000000000003</v>
      </c>
      <c r="G614" s="77">
        <f t="shared" si="160"/>
        <v>0</v>
      </c>
      <c r="H614" s="77">
        <f t="shared" ref="H614:M614" si="161">SUM(H615:H622)</f>
        <v>642.625</v>
      </c>
      <c r="I614" s="77">
        <f t="shared" si="161"/>
        <v>0</v>
      </c>
      <c r="J614" s="77">
        <f t="shared" si="161"/>
        <v>0</v>
      </c>
      <c r="K614" s="77">
        <f t="shared" si="161"/>
        <v>534.85699999999997</v>
      </c>
      <c r="L614" s="77">
        <f t="shared" si="161"/>
        <v>0</v>
      </c>
      <c r="M614" s="77">
        <f t="shared" si="161"/>
        <v>0</v>
      </c>
      <c r="N614" s="77"/>
    </row>
    <row r="615" spans="1:14" s="91" customFormat="1" ht="60.75" x14ac:dyDescent="0.25">
      <c r="A615" s="88">
        <f>A612+1</f>
        <v>532</v>
      </c>
      <c r="B615" s="35" t="s">
        <v>532</v>
      </c>
      <c r="C615" s="36" t="s">
        <v>1283</v>
      </c>
      <c r="D615" s="34">
        <v>405.93599999999998</v>
      </c>
      <c r="E615" s="34">
        <v>202.96799999999999</v>
      </c>
      <c r="F615" s="34"/>
      <c r="G615" s="34"/>
      <c r="H615" s="34">
        <v>97.427999999999997</v>
      </c>
      <c r="I615" s="34"/>
      <c r="J615" s="34"/>
      <c r="K615" s="34">
        <v>105.54</v>
      </c>
      <c r="L615" s="34"/>
      <c r="M615" s="34"/>
      <c r="N615" s="99" t="s">
        <v>1284</v>
      </c>
    </row>
    <row r="616" spans="1:14" s="91" customFormat="1" ht="101.25" x14ac:dyDescent="0.25">
      <c r="A616" s="88">
        <f t="shared" ref="A616:A622" si="162">A615+1</f>
        <v>533</v>
      </c>
      <c r="B616" s="35" t="s">
        <v>533</v>
      </c>
      <c r="C616" s="36" t="s">
        <v>1283</v>
      </c>
      <c r="D616" s="34">
        <v>260.69499999999999</v>
      </c>
      <c r="E616" s="34">
        <v>130.34700000000001</v>
      </c>
      <c r="F616" s="34"/>
      <c r="G616" s="34"/>
      <c r="H616" s="34">
        <v>67.781000000000006</v>
      </c>
      <c r="I616" s="34"/>
      <c r="J616" s="34"/>
      <c r="K616" s="34">
        <v>62.567</v>
      </c>
      <c r="L616" s="34"/>
      <c r="M616" s="34"/>
      <c r="N616" s="99" t="s">
        <v>1285</v>
      </c>
    </row>
    <row r="617" spans="1:14" s="91" customFormat="1" ht="60.75" customHeight="1" x14ac:dyDescent="0.25">
      <c r="A617" s="88">
        <f t="shared" si="162"/>
        <v>534</v>
      </c>
      <c r="B617" s="35" t="s">
        <v>534</v>
      </c>
      <c r="C617" s="36" t="s">
        <v>1283</v>
      </c>
      <c r="D617" s="34">
        <v>310.08499999999998</v>
      </c>
      <c r="E617" s="34">
        <v>155.042</v>
      </c>
      <c r="F617" s="34"/>
      <c r="G617" s="34"/>
      <c r="H617" s="34">
        <v>83.722999999999999</v>
      </c>
      <c r="I617" s="34"/>
      <c r="J617" s="34"/>
      <c r="K617" s="34">
        <v>71.319999999999993</v>
      </c>
      <c r="L617" s="34"/>
      <c r="M617" s="34"/>
      <c r="N617" s="99"/>
    </row>
    <row r="618" spans="1:14" s="91" customFormat="1" ht="79.5" customHeight="1" x14ac:dyDescent="0.25">
      <c r="A618" s="88">
        <f t="shared" si="162"/>
        <v>535</v>
      </c>
      <c r="B618" s="35" t="s">
        <v>535</v>
      </c>
      <c r="C618" s="36" t="s">
        <v>1283</v>
      </c>
      <c r="D618" s="34">
        <v>199.17</v>
      </c>
      <c r="E618" s="34">
        <v>99.584999999999994</v>
      </c>
      <c r="F618" s="34"/>
      <c r="G618" s="34"/>
      <c r="H618" s="34">
        <v>51.734999999999999</v>
      </c>
      <c r="I618" s="34"/>
      <c r="J618" s="34"/>
      <c r="K618" s="34">
        <v>47.85</v>
      </c>
      <c r="L618" s="34"/>
      <c r="M618" s="34"/>
      <c r="N618" s="99" t="s">
        <v>1286</v>
      </c>
    </row>
    <row r="619" spans="1:14" s="91" customFormat="1" ht="93.75" x14ac:dyDescent="0.25">
      <c r="A619" s="88">
        <f t="shared" si="162"/>
        <v>536</v>
      </c>
      <c r="B619" s="35" t="s">
        <v>536</v>
      </c>
      <c r="C619" s="36" t="s">
        <v>1287</v>
      </c>
      <c r="D619" s="34">
        <v>100.389</v>
      </c>
      <c r="E619" s="34">
        <v>50.194000000000003</v>
      </c>
      <c r="F619" s="34">
        <v>50.194000000000003</v>
      </c>
      <c r="G619" s="34"/>
      <c r="H619" s="34">
        <v>26.100999999999999</v>
      </c>
      <c r="I619" s="34"/>
      <c r="J619" s="34"/>
      <c r="K619" s="34">
        <v>24.094000000000001</v>
      </c>
      <c r="L619" s="34"/>
      <c r="M619" s="34"/>
      <c r="N619" s="99" t="s">
        <v>1288</v>
      </c>
    </row>
    <row r="620" spans="1:14" s="91" customFormat="1" ht="93.75" x14ac:dyDescent="0.25">
      <c r="A620" s="88">
        <f t="shared" si="162"/>
        <v>537</v>
      </c>
      <c r="B620" s="35" t="s">
        <v>570</v>
      </c>
      <c r="C620" s="36" t="s">
        <v>1287</v>
      </c>
      <c r="D620" s="34">
        <v>269.96600000000001</v>
      </c>
      <c r="E620" s="34">
        <v>134.983</v>
      </c>
      <c r="F620" s="34"/>
      <c r="G620" s="34"/>
      <c r="H620" s="34">
        <v>84.992999999999995</v>
      </c>
      <c r="I620" s="34"/>
      <c r="J620" s="34"/>
      <c r="K620" s="34">
        <v>49.99</v>
      </c>
      <c r="L620" s="34"/>
      <c r="M620" s="34"/>
      <c r="N620" s="99" t="s">
        <v>1289</v>
      </c>
    </row>
    <row r="621" spans="1:14" s="91" customFormat="1" ht="130.5" customHeight="1" x14ac:dyDescent="0.25">
      <c r="A621" s="88">
        <f t="shared" si="162"/>
        <v>538</v>
      </c>
      <c r="B621" s="35" t="s">
        <v>537</v>
      </c>
      <c r="C621" s="36" t="s">
        <v>1287</v>
      </c>
      <c r="D621" s="34">
        <v>409.6</v>
      </c>
      <c r="E621" s="34">
        <v>204.8</v>
      </c>
      <c r="F621" s="34"/>
      <c r="G621" s="34"/>
      <c r="H621" s="34">
        <v>98.304000000000002</v>
      </c>
      <c r="I621" s="34"/>
      <c r="J621" s="34"/>
      <c r="K621" s="34">
        <v>106.496</v>
      </c>
      <c r="L621" s="34"/>
      <c r="M621" s="34"/>
      <c r="N621" s="99"/>
    </row>
    <row r="622" spans="1:14" s="91" customFormat="1" ht="68.25" customHeight="1" x14ac:dyDescent="0.25">
      <c r="A622" s="88">
        <f t="shared" si="162"/>
        <v>539</v>
      </c>
      <c r="B622" s="92" t="s">
        <v>1290</v>
      </c>
      <c r="C622" s="36"/>
      <c r="D622" s="34">
        <v>397.56</v>
      </c>
      <c r="E622" s="34">
        <v>198</v>
      </c>
      <c r="F622" s="34"/>
      <c r="G622" s="34"/>
      <c r="H622" s="34">
        <v>132.56</v>
      </c>
      <c r="I622" s="34"/>
      <c r="J622" s="34"/>
      <c r="K622" s="34">
        <v>67</v>
      </c>
      <c r="L622" s="34"/>
      <c r="M622" s="34"/>
      <c r="N622" s="99"/>
    </row>
    <row r="623" spans="1:14" s="78" customFormat="1" x14ac:dyDescent="0.3">
      <c r="A623" s="75"/>
      <c r="B623" s="71" t="s">
        <v>538</v>
      </c>
      <c r="C623" s="62"/>
      <c r="D623" s="77">
        <f>SUM(D624:D635)</f>
        <v>2386.366</v>
      </c>
      <c r="E623" s="77">
        <f t="shared" ref="E623" si="163">SUM(E624:E635)</f>
        <v>1193.182</v>
      </c>
      <c r="F623" s="77">
        <f t="shared" ref="F623:M623" si="164">SUM(F624:F635)</f>
        <v>396.13600000000002</v>
      </c>
      <c r="G623" s="77">
        <f t="shared" si="164"/>
        <v>396.13600000000002</v>
      </c>
      <c r="H623" s="77">
        <f t="shared" si="164"/>
        <v>660.20900000000006</v>
      </c>
      <c r="I623" s="77">
        <f t="shared" si="164"/>
        <v>402.084</v>
      </c>
      <c r="J623" s="77">
        <f t="shared" si="164"/>
        <v>310.15300000000002</v>
      </c>
      <c r="K623" s="77">
        <f t="shared" si="164"/>
        <v>532.97500000000002</v>
      </c>
      <c r="L623" s="77">
        <f t="shared" si="164"/>
        <v>224.86699999999996</v>
      </c>
      <c r="M623" s="77">
        <f t="shared" si="164"/>
        <v>186.92499999999998</v>
      </c>
      <c r="N623" s="77"/>
    </row>
    <row r="624" spans="1:14" s="91" customFormat="1" ht="147" customHeight="1" x14ac:dyDescent="0.25">
      <c r="A624" s="88">
        <f>A622+1</f>
        <v>540</v>
      </c>
      <c r="B624" s="35" t="s">
        <v>539</v>
      </c>
      <c r="C624" s="36" t="s">
        <v>1291</v>
      </c>
      <c r="D624" s="34">
        <v>117.922</v>
      </c>
      <c r="E624" s="34">
        <v>58.960999999999999</v>
      </c>
      <c r="F624" s="34"/>
      <c r="G624" s="34"/>
      <c r="H624" s="34">
        <v>29.471</v>
      </c>
      <c r="I624" s="34">
        <v>23.863199999999999</v>
      </c>
      <c r="J624" s="34">
        <v>23.863199999999999</v>
      </c>
      <c r="K624" s="34">
        <v>29.49</v>
      </c>
      <c r="L624" s="34"/>
      <c r="M624" s="34"/>
      <c r="N624" s="99" t="s">
        <v>1292</v>
      </c>
    </row>
    <row r="625" spans="1:14" s="91" customFormat="1" ht="162.75" customHeight="1" x14ac:dyDescent="0.25">
      <c r="A625" s="88">
        <f>A624+1</f>
        <v>541</v>
      </c>
      <c r="B625" s="35" t="s">
        <v>540</v>
      </c>
      <c r="C625" s="36" t="s">
        <v>1291</v>
      </c>
      <c r="D625" s="34">
        <v>100.164</v>
      </c>
      <c r="E625" s="34">
        <v>50.082000000000001</v>
      </c>
      <c r="F625" s="34"/>
      <c r="G625" s="34"/>
      <c r="H625" s="34">
        <v>24.981999999999999</v>
      </c>
      <c r="I625" s="34">
        <v>23.863199999999999</v>
      </c>
      <c r="J625" s="34">
        <v>23.863199999999999</v>
      </c>
      <c r="K625" s="34">
        <v>25.1</v>
      </c>
      <c r="L625" s="34"/>
      <c r="M625" s="34"/>
      <c r="N625" s="99" t="s">
        <v>1292</v>
      </c>
    </row>
    <row r="626" spans="1:14" s="91" customFormat="1" ht="152.25" customHeight="1" x14ac:dyDescent="0.25">
      <c r="A626" s="88">
        <f t="shared" ref="A626:A635" si="165">A625+1</f>
        <v>542</v>
      </c>
      <c r="B626" s="35" t="s">
        <v>541</v>
      </c>
      <c r="C626" s="36" t="s">
        <v>1291</v>
      </c>
      <c r="D626" s="34">
        <v>160.608</v>
      </c>
      <c r="E626" s="34">
        <v>80.304000000000002</v>
      </c>
      <c r="F626" s="34"/>
      <c r="G626" s="34"/>
      <c r="H626" s="34">
        <v>39.304000000000002</v>
      </c>
      <c r="I626" s="34">
        <v>31.404</v>
      </c>
      <c r="J626" s="34">
        <v>31.404</v>
      </c>
      <c r="K626" s="34">
        <v>41</v>
      </c>
      <c r="L626" s="34"/>
      <c r="M626" s="34"/>
      <c r="N626" s="99" t="s">
        <v>1292</v>
      </c>
    </row>
    <row r="627" spans="1:14" s="91" customFormat="1" ht="153" customHeight="1" x14ac:dyDescent="0.25">
      <c r="A627" s="88">
        <f t="shared" si="165"/>
        <v>543</v>
      </c>
      <c r="B627" s="35" t="s">
        <v>542</v>
      </c>
      <c r="C627" s="36" t="s">
        <v>1291</v>
      </c>
      <c r="D627" s="34">
        <v>177.602</v>
      </c>
      <c r="E627" s="34">
        <v>88.801000000000002</v>
      </c>
      <c r="F627" s="34"/>
      <c r="G627" s="34"/>
      <c r="H627" s="34">
        <v>44.383000000000003</v>
      </c>
      <c r="I627" s="34">
        <v>28.427600000000002</v>
      </c>
      <c r="J627" s="34">
        <v>28.427600000000002</v>
      </c>
      <c r="K627" s="34">
        <v>44.417999999999999</v>
      </c>
      <c r="L627" s="34"/>
      <c r="M627" s="34"/>
      <c r="N627" s="99" t="s">
        <v>1292</v>
      </c>
    </row>
    <row r="628" spans="1:14" s="91" customFormat="1" ht="81" x14ac:dyDescent="0.25">
      <c r="A628" s="88">
        <f t="shared" si="165"/>
        <v>544</v>
      </c>
      <c r="B628" s="35" t="s">
        <v>543</v>
      </c>
      <c r="C628" s="36" t="s">
        <v>1291</v>
      </c>
      <c r="D628" s="34">
        <v>101.02</v>
      </c>
      <c r="E628" s="34">
        <v>50.51</v>
      </c>
      <c r="F628" s="34">
        <v>47.835000000000001</v>
      </c>
      <c r="G628" s="34">
        <v>47.835000000000001</v>
      </c>
      <c r="H628" s="34">
        <v>25.01</v>
      </c>
      <c r="I628" s="34">
        <v>22.335000000000001</v>
      </c>
      <c r="J628" s="34">
        <v>22.335000000000001</v>
      </c>
      <c r="K628" s="34">
        <v>25.5</v>
      </c>
      <c r="L628" s="34">
        <v>25.5</v>
      </c>
      <c r="M628" s="34">
        <v>25.5</v>
      </c>
      <c r="N628" s="99" t="s">
        <v>1293</v>
      </c>
    </row>
    <row r="629" spans="1:14" s="91" customFormat="1" ht="135.75" customHeight="1" x14ac:dyDescent="0.25">
      <c r="A629" s="88">
        <f t="shared" si="165"/>
        <v>545</v>
      </c>
      <c r="B629" s="35" t="s">
        <v>544</v>
      </c>
      <c r="C629" s="36" t="s">
        <v>1291</v>
      </c>
      <c r="D629" s="34">
        <v>101.02</v>
      </c>
      <c r="E629" s="34">
        <v>50.51</v>
      </c>
      <c r="F629" s="34">
        <v>47.835000000000001</v>
      </c>
      <c r="G629" s="34">
        <v>47.835000000000001</v>
      </c>
      <c r="H629" s="34">
        <v>24.51</v>
      </c>
      <c r="I629" s="34">
        <v>21.835000000000001</v>
      </c>
      <c r="J629" s="34">
        <v>21.835000000000001</v>
      </c>
      <c r="K629" s="34">
        <v>26</v>
      </c>
      <c r="L629" s="34">
        <v>26</v>
      </c>
      <c r="M629" s="34">
        <v>26</v>
      </c>
      <c r="N629" s="99" t="s">
        <v>1293</v>
      </c>
    </row>
    <row r="630" spans="1:14" s="91" customFormat="1" ht="186.75" customHeight="1" x14ac:dyDescent="0.25">
      <c r="A630" s="88">
        <f t="shared" si="165"/>
        <v>546</v>
      </c>
      <c r="B630" s="35" t="s">
        <v>545</v>
      </c>
      <c r="C630" s="36" t="s">
        <v>1291</v>
      </c>
      <c r="D630" s="34">
        <v>143.44</v>
      </c>
      <c r="E630" s="34">
        <v>71.72</v>
      </c>
      <c r="F630" s="34">
        <v>68.545000000000002</v>
      </c>
      <c r="G630" s="34">
        <v>68.545000000000002</v>
      </c>
      <c r="H630" s="34">
        <v>35.426000000000002</v>
      </c>
      <c r="I630" s="34">
        <v>32.250999999999998</v>
      </c>
      <c r="J630" s="34">
        <v>32.250999999999998</v>
      </c>
      <c r="K630" s="34">
        <v>36.293999999999997</v>
      </c>
      <c r="L630" s="34">
        <v>36.293999999999997</v>
      </c>
      <c r="M630" s="34">
        <v>36.293999999999997</v>
      </c>
      <c r="N630" s="99" t="s">
        <v>1293</v>
      </c>
    </row>
    <row r="631" spans="1:14" s="91" customFormat="1" ht="75" customHeight="1" x14ac:dyDescent="0.25">
      <c r="A631" s="88">
        <f t="shared" si="165"/>
        <v>547</v>
      </c>
      <c r="B631" s="35" t="s">
        <v>546</v>
      </c>
      <c r="C631" s="36" t="s">
        <v>1291</v>
      </c>
      <c r="D631" s="34">
        <v>492.584</v>
      </c>
      <c r="E631" s="34">
        <v>246.292</v>
      </c>
      <c r="F631" s="34"/>
      <c r="G631" s="34"/>
      <c r="H631" s="34">
        <v>146.292</v>
      </c>
      <c r="I631" s="34"/>
      <c r="J631" s="34"/>
      <c r="K631" s="34">
        <v>100</v>
      </c>
      <c r="L631" s="34"/>
      <c r="M631" s="34"/>
      <c r="N631" s="99" t="s">
        <v>1294</v>
      </c>
    </row>
    <row r="632" spans="1:14" s="91" customFormat="1" ht="147.75" customHeight="1" x14ac:dyDescent="0.25">
      <c r="A632" s="88">
        <f t="shared" si="165"/>
        <v>548</v>
      </c>
      <c r="B632" s="35" t="s">
        <v>547</v>
      </c>
      <c r="C632" s="36" t="s">
        <v>1291</v>
      </c>
      <c r="D632" s="34">
        <v>101.02</v>
      </c>
      <c r="E632" s="34">
        <v>50.51</v>
      </c>
      <c r="F632" s="34">
        <v>47.835000000000001</v>
      </c>
      <c r="G632" s="34">
        <v>47.835000000000001</v>
      </c>
      <c r="H632" s="34">
        <v>24.51</v>
      </c>
      <c r="I632" s="34">
        <v>21.835000000000001</v>
      </c>
      <c r="J632" s="34">
        <v>21.835000000000001</v>
      </c>
      <c r="K632" s="34">
        <v>26</v>
      </c>
      <c r="L632" s="34">
        <v>26</v>
      </c>
      <c r="M632" s="34">
        <v>26</v>
      </c>
      <c r="N632" s="99" t="s">
        <v>1293</v>
      </c>
    </row>
    <row r="633" spans="1:14" s="91" customFormat="1" ht="100.5" customHeight="1" x14ac:dyDescent="0.25">
      <c r="A633" s="88">
        <f t="shared" si="165"/>
        <v>549</v>
      </c>
      <c r="B633" s="35" t="s">
        <v>548</v>
      </c>
      <c r="C633" s="36" t="s">
        <v>1295</v>
      </c>
      <c r="D633" s="34">
        <v>145.42599999999999</v>
      </c>
      <c r="E633" s="34">
        <v>72.712999999999994</v>
      </c>
      <c r="F633" s="34">
        <v>71.787999999999997</v>
      </c>
      <c r="G633" s="34">
        <v>71.787999999999997</v>
      </c>
      <c r="H633" s="34">
        <v>42.713000000000001</v>
      </c>
      <c r="I633" s="34">
        <v>42.713000000000001</v>
      </c>
      <c r="J633" s="34">
        <v>42.713000000000001</v>
      </c>
      <c r="K633" s="34">
        <v>30</v>
      </c>
      <c r="L633" s="34">
        <v>30</v>
      </c>
      <c r="M633" s="34">
        <v>30</v>
      </c>
      <c r="N633" s="99" t="s">
        <v>1296</v>
      </c>
    </row>
    <row r="634" spans="1:14" s="91" customFormat="1" ht="168.75" customHeight="1" x14ac:dyDescent="0.25">
      <c r="A634" s="88">
        <f t="shared" si="165"/>
        <v>550</v>
      </c>
      <c r="B634" s="35" t="s">
        <v>549</v>
      </c>
      <c r="C634" s="36" t="s">
        <v>1295</v>
      </c>
      <c r="D634" s="34">
        <v>405.36099999999999</v>
      </c>
      <c r="E634" s="34">
        <v>202.68</v>
      </c>
      <c r="F634" s="34">
        <v>112.298</v>
      </c>
      <c r="G634" s="34">
        <v>112.298</v>
      </c>
      <c r="H634" s="34">
        <v>121.608</v>
      </c>
      <c r="I634" s="34">
        <v>121.608</v>
      </c>
      <c r="J634" s="34">
        <v>29.677</v>
      </c>
      <c r="K634" s="34">
        <v>81.072999999999993</v>
      </c>
      <c r="L634" s="34">
        <v>81.072999999999993</v>
      </c>
      <c r="M634" s="34">
        <v>43.131</v>
      </c>
      <c r="N634" s="99" t="s">
        <v>1297</v>
      </c>
    </row>
    <row r="635" spans="1:14" s="91" customFormat="1" ht="138.75" customHeight="1" x14ac:dyDescent="0.3">
      <c r="A635" s="88">
        <f t="shared" si="165"/>
        <v>551</v>
      </c>
      <c r="B635" s="92" t="s">
        <v>1298</v>
      </c>
      <c r="C635" s="41" t="s">
        <v>1291</v>
      </c>
      <c r="D635" s="150">
        <v>340.19900000000001</v>
      </c>
      <c r="E635" s="150">
        <v>170.09899999999999</v>
      </c>
      <c r="F635" s="151"/>
      <c r="G635" s="151"/>
      <c r="H635" s="34">
        <v>102</v>
      </c>
      <c r="I635" s="34">
        <v>31.949000000000002</v>
      </c>
      <c r="J635" s="34">
        <v>31.949000000000002</v>
      </c>
      <c r="K635" s="34">
        <v>68.099999999999994</v>
      </c>
      <c r="L635" s="34"/>
      <c r="M635" s="34"/>
      <c r="N635" s="126"/>
    </row>
    <row r="636" spans="1:14" s="78" customFormat="1" x14ac:dyDescent="0.3">
      <c r="A636" s="75"/>
      <c r="B636" s="71" t="s">
        <v>550</v>
      </c>
      <c r="C636" s="62"/>
      <c r="D636" s="77">
        <f>SUM(D637:D645)</f>
        <v>2524.4930000000004</v>
      </c>
      <c r="E636" s="77">
        <f t="shared" ref="E636:M636" si="166">SUM(E637:E645)</f>
        <v>1021.76</v>
      </c>
      <c r="F636" s="77">
        <f t="shared" si="166"/>
        <v>0</v>
      </c>
      <c r="G636" s="77">
        <f t="shared" si="166"/>
        <v>0</v>
      </c>
      <c r="H636" s="77">
        <f t="shared" si="166"/>
        <v>841.49400000000003</v>
      </c>
      <c r="I636" s="77">
        <f t="shared" si="166"/>
        <v>229.04458</v>
      </c>
      <c r="J636" s="77">
        <f t="shared" si="166"/>
        <v>8.5595800000000004</v>
      </c>
      <c r="K636" s="77">
        <f t="shared" si="166"/>
        <v>661.23900000000003</v>
      </c>
      <c r="L636" s="77">
        <f t="shared" si="166"/>
        <v>340.584</v>
      </c>
      <c r="M636" s="77">
        <f t="shared" si="166"/>
        <v>107.35</v>
      </c>
      <c r="N636" s="77"/>
    </row>
    <row r="637" spans="1:14" s="91" customFormat="1" ht="60" customHeight="1" x14ac:dyDescent="0.25">
      <c r="A637" s="88">
        <f>A635+1</f>
        <v>552</v>
      </c>
      <c r="B637" s="35" t="s">
        <v>551</v>
      </c>
      <c r="C637" s="36" t="s">
        <v>1299</v>
      </c>
      <c r="D637" s="34">
        <v>120.5</v>
      </c>
      <c r="E637" s="34">
        <v>60.25</v>
      </c>
      <c r="F637" s="34"/>
      <c r="G637" s="34"/>
      <c r="H637" s="34">
        <v>30.125</v>
      </c>
      <c r="I637" s="34">
        <v>30.125</v>
      </c>
      <c r="J637" s="34"/>
      <c r="K637" s="34">
        <v>30.125</v>
      </c>
      <c r="L637" s="34">
        <v>26.42</v>
      </c>
      <c r="M637" s="34">
        <v>12.35</v>
      </c>
      <c r="N637" s="99" t="s">
        <v>1300</v>
      </c>
    </row>
    <row r="638" spans="1:14" s="91" customFormat="1" ht="92.25" customHeight="1" x14ac:dyDescent="0.25">
      <c r="A638" s="88">
        <f t="shared" ref="A638:A645" si="167">A637+1</f>
        <v>553</v>
      </c>
      <c r="B638" s="35" t="s">
        <v>552</v>
      </c>
      <c r="C638" s="36" t="s">
        <v>1301</v>
      </c>
      <c r="D638" s="34">
        <v>418.32</v>
      </c>
      <c r="E638" s="34">
        <v>209.16</v>
      </c>
      <c r="F638" s="34"/>
      <c r="G638" s="34"/>
      <c r="H638" s="34">
        <v>95.16</v>
      </c>
      <c r="I638" s="34">
        <v>95.16</v>
      </c>
      <c r="J638" s="34"/>
      <c r="K638" s="34">
        <v>114</v>
      </c>
      <c r="L638" s="34">
        <v>114</v>
      </c>
      <c r="M638" s="34">
        <v>38</v>
      </c>
      <c r="N638" s="99" t="s">
        <v>1300</v>
      </c>
    </row>
    <row r="639" spans="1:14" s="91" customFormat="1" ht="60.75" x14ac:dyDescent="0.25">
      <c r="A639" s="88">
        <f t="shared" si="167"/>
        <v>554</v>
      </c>
      <c r="B639" s="35" t="s">
        <v>553</v>
      </c>
      <c r="C639" s="36" t="s">
        <v>1301</v>
      </c>
      <c r="D639" s="34">
        <v>499.97</v>
      </c>
      <c r="E639" s="34">
        <v>87</v>
      </c>
      <c r="F639" s="34"/>
      <c r="G639" s="34"/>
      <c r="H639" s="34">
        <v>252.97</v>
      </c>
      <c r="I639" s="34">
        <v>4.28</v>
      </c>
      <c r="J639" s="34">
        <v>4.28</v>
      </c>
      <c r="K639" s="34">
        <v>160</v>
      </c>
      <c r="L639" s="34"/>
      <c r="M639" s="34"/>
      <c r="N639" s="99"/>
    </row>
    <row r="640" spans="1:14" s="91" customFormat="1" ht="60.75" x14ac:dyDescent="0.25">
      <c r="A640" s="88">
        <f t="shared" si="167"/>
        <v>555</v>
      </c>
      <c r="B640" s="35" t="s">
        <v>554</v>
      </c>
      <c r="C640" s="36" t="s">
        <v>1301</v>
      </c>
      <c r="D640" s="34">
        <v>340.4</v>
      </c>
      <c r="E640" s="34">
        <v>170.2</v>
      </c>
      <c r="F640" s="34"/>
      <c r="G640" s="34"/>
      <c r="H640" s="34">
        <v>95.2</v>
      </c>
      <c r="I640" s="34">
        <v>95.2</v>
      </c>
      <c r="J640" s="34"/>
      <c r="K640" s="34">
        <v>75</v>
      </c>
      <c r="L640" s="34">
        <v>75</v>
      </c>
      <c r="M640" s="34">
        <v>15</v>
      </c>
      <c r="N640" s="99" t="s">
        <v>1300</v>
      </c>
    </row>
    <row r="641" spans="1:14" s="91" customFormat="1" ht="69.75" customHeight="1" x14ac:dyDescent="0.25">
      <c r="A641" s="88">
        <f t="shared" si="167"/>
        <v>556</v>
      </c>
      <c r="B641" s="35" t="s">
        <v>555</v>
      </c>
      <c r="C641" s="36" t="s">
        <v>1302</v>
      </c>
      <c r="D641" s="34">
        <v>422</v>
      </c>
      <c r="E641" s="34">
        <v>187</v>
      </c>
      <c r="F641" s="34"/>
      <c r="G641" s="34"/>
      <c r="H641" s="34">
        <v>150</v>
      </c>
      <c r="I641" s="34">
        <v>4.2795800000000002</v>
      </c>
      <c r="J641" s="34">
        <v>4.2795800000000002</v>
      </c>
      <c r="K641" s="34">
        <v>85</v>
      </c>
      <c r="L641" s="34"/>
      <c r="M641" s="34"/>
      <c r="N641" s="99"/>
    </row>
    <row r="642" spans="1:14" s="91" customFormat="1" ht="56.25" x14ac:dyDescent="0.25">
      <c r="A642" s="88">
        <f t="shared" si="167"/>
        <v>557</v>
      </c>
      <c r="B642" s="35" t="s">
        <v>556</v>
      </c>
      <c r="C642" s="36" t="s">
        <v>1302</v>
      </c>
      <c r="D642" s="34">
        <v>157.4</v>
      </c>
      <c r="E642" s="34">
        <v>62.96</v>
      </c>
      <c r="F642" s="34"/>
      <c r="G642" s="34"/>
      <c r="H642" s="34">
        <v>47.22</v>
      </c>
      <c r="I642" s="34"/>
      <c r="J642" s="34"/>
      <c r="K642" s="34">
        <v>47.22</v>
      </c>
      <c r="L642" s="34">
        <v>42</v>
      </c>
      <c r="M642" s="34">
        <v>42</v>
      </c>
      <c r="N642" s="99" t="s">
        <v>1303</v>
      </c>
    </row>
    <row r="643" spans="1:14" s="91" customFormat="1" ht="66.75" customHeight="1" x14ac:dyDescent="0.25">
      <c r="A643" s="88">
        <f t="shared" si="167"/>
        <v>558</v>
      </c>
      <c r="B643" s="35" t="s">
        <v>557</v>
      </c>
      <c r="C643" s="36" t="s">
        <v>1302</v>
      </c>
      <c r="D643" s="34">
        <v>272.35899999999998</v>
      </c>
      <c r="E643" s="34">
        <v>100</v>
      </c>
      <c r="F643" s="34"/>
      <c r="G643" s="34"/>
      <c r="H643" s="34">
        <v>102.35899999999999</v>
      </c>
      <c r="I643" s="34"/>
      <c r="J643" s="34"/>
      <c r="K643" s="34">
        <v>70</v>
      </c>
      <c r="L643" s="34">
        <v>70</v>
      </c>
      <c r="M643" s="34"/>
      <c r="N643" s="99"/>
    </row>
    <row r="644" spans="1:14" s="91" customFormat="1" ht="66.75" customHeight="1" x14ac:dyDescent="0.25">
      <c r="A644" s="88">
        <f t="shared" si="167"/>
        <v>559</v>
      </c>
      <c r="B644" s="35" t="s">
        <v>1304</v>
      </c>
      <c r="C644" s="36" t="s">
        <v>1305</v>
      </c>
      <c r="D644" s="34">
        <v>103.164</v>
      </c>
      <c r="E644" s="34">
        <v>50</v>
      </c>
      <c r="F644" s="34"/>
      <c r="G644" s="34"/>
      <c r="H644" s="34">
        <v>40</v>
      </c>
      <c r="I644" s="34"/>
      <c r="J644" s="34"/>
      <c r="K644" s="34">
        <v>13.164</v>
      </c>
      <c r="L644" s="34">
        <v>13.164</v>
      </c>
      <c r="M644" s="34"/>
      <c r="N644" s="99"/>
    </row>
    <row r="645" spans="1:14" s="91" customFormat="1" ht="79.5" customHeight="1" x14ac:dyDescent="0.25">
      <c r="A645" s="88">
        <f t="shared" si="167"/>
        <v>560</v>
      </c>
      <c r="B645" s="35" t="s">
        <v>1306</v>
      </c>
      <c r="C645" s="36" t="s">
        <v>1307</v>
      </c>
      <c r="D645" s="34">
        <v>190.38</v>
      </c>
      <c r="E645" s="34">
        <v>95.19</v>
      </c>
      <c r="F645" s="34"/>
      <c r="G645" s="34"/>
      <c r="H645" s="34">
        <v>28.46</v>
      </c>
      <c r="I645" s="34"/>
      <c r="J645" s="34"/>
      <c r="K645" s="34">
        <v>66.73</v>
      </c>
      <c r="L645" s="34"/>
      <c r="M645" s="34"/>
      <c r="N645" s="99"/>
    </row>
    <row r="646" spans="1:14" s="78" customFormat="1" x14ac:dyDescent="0.3">
      <c r="A646" s="75"/>
      <c r="B646" s="71" t="s">
        <v>558</v>
      </c>
      <c r="C646" s="62"/>
      <c r="D646" s="77">
        <f>SUM(D647:D650)</f>
        <v>1067.4929999999999</v>
      </c>
      <c r="E646" s="77">
        <f t="shared" ref="E646:M646" si="168">SUM(E647:E650)</f>
        <v>533.74599999999998</v>
      </c>
      <c r="F646" s="77">
        <f t="shared" si="168"/>
        <v>0</v>
      </c>
      <c r="G646" s="77">
        <f t="shared" si="168"/>
        <v>0</v>
      </c>
      <c r="H646" s="77">
        <f t="shared" si="168"/>
        <v>272.74700000000001</v>
      </c>
      <c r="I646" s="77">
        <f t="shared" si="168"/>
        <v>0</v>
      </c>
      <c r="J646" s="77">
        <f t="shared" si="168"/>
        <v>0</v>
      </c>
      <c r="K646" s="77">
        <f t="shared" si="168"/>
        <v>261</v>
      </c>
      <c r="L646" s="77">
        <f t="shared" si="168"/>
        <v>12.125</v>
      </c>
      <c r="M646" s="77">
        <f t="shared" si="168"/>
        <v>12.125</v>
      </c>
      <c r="N646" s="77"/>
    </row>
    <row r="647" spans="1:14" s="91" customFormat="1" ht="87.75" customHeight="1" x14ac:dyDescent="0.25">
      <c r="A647" s="88">
        <f>A645+1</f>
        <v>561</v>
      </c>
      <c r="B647" s="35" t="s">
        <v>559</v>
      </c>
      <c r="C647" s="36" t="s">
        <v>1308</v>
      </c>
      <c r="D647" s="34">
        <v>173.90700000000001</v>
      </c>
      <c r="E647" s="34">
        <v>86.953999999999994</v>
      </c>
      <c r="F647" s="34"/>
      <c r="G647" s="34"/>
      <c r="H647" s="34">
        <v>42.953000000000003</v>
      </c>
      <c r="I647" s="34"/>
      <c r="J647" s="34"/>
      <c r="K647" s="34">
        <v>44</v>
      </c>
      <c r="L647" s="34"/>
      <c r="M647" s="34"/>
      <c r="N647" s="99" t="s">
        <v>1309</v>
      </c>
    </row>
    <row r="648" spans="1:14" s="91" customFormat="1" ht="88.5" customHeight="1" x14ac:dyDescent="0.25">
      <c r="A648" s="88">
        <f>A647+1</f>
        <v>562</v>
      </c>
      <c r="B648" s="35" t="s">
        <v>560</v>
      </c>
      <c r="C648" s="36" t="s">
        <v>1308</v>
      </c>
      <c r="D648" s="34">
        <v>284.80200000000002</v>
      </c>
      <c r="E648" s="34">
        <v>142.40100000000001</v>
      </c>
      <c r="F648" s="34"/>
      <c r="G648" s="34"/>
      <c r="H648" s="34">
        <v>70.400999999999996</v>
      </c>
      <c r="I648" s="34"/>
      <c r="J648" s="34"/>
      <c r="K648" s="34">
        <v>72</v>
      </c>
      <c r="L648" s="34"/>
      <c r="M648" s="34"/>
      <c r="N648" s="99"/>
    </row>
    <row r="649" spans="1:14" s="91" customFormat="1" ht="60.75" x14ac:dyDescent="0.25">
      <c r="A649" s="88">
        <f>A648+1</f>
        <v>563</v>
      </c>
      <c r="B649" s="35" t="s">
        <v>561</v>
      </c>
      <c r="C649" s="36" t="s">
        <v>1308</v>
      </c>
      <c r="D649" s="34">
        <v>208.785</v>
      </c>
      <c r="E649" s="34">
        <v>104.392</v>
      </c>
      <c r="F649" s="34"/>
      <c r="G649" s="34"/>
      <c r="H649" s="34">
        <v>61.393000000000001</v>
      </c>
      <c r="I649" s="34"/>
      <c r="J649" s="34"/>
      <c r="K649" s="34">
        <v>43</v>
      </c>
      <c r="L649" s="34">
        <v>12.125</v>
      </c>
      <c r="M649" s="34">
        <v>12.125</v>
      </c>
      <c r="N649" s="99" t="s">
        <v>795</v>
      </c>
    </row>
    <row r="650" spans="1:14" s="91" customFormat="1" ht="101.25" x14ac:dyDescent="0.25">
      <c r="A650" s="88">
        <f>A649+1</f>
        <v>564</v>
      </c>
      <c r="B650" s="35" t="s">
        <v>1310</v>
      </c>
      <c r="C650" s="36" t="s">
        <v>1308</v>
      </c>
      <c r="D650" s="34">
        <v>399.99900000000002</v>
      </c>
      <c r="E650" s="34">
        <v>199.999</v>
      </c>
      <c r="F650" s="34"/>
      <c r="G650" s="34"/>
      <c r="H650" s="34">
        <v>98</v>
      </c>
      <c r="I650" s="34"/>
      <c r="J650" s="34"/>
      <c r="K650" s="34">
        <v>102</v>
      </c>
      <c r="L650" s="34"/>
      <c r="M650" s="34"/>
      <c r="N650" s="99" t="s">
        <v>1311</v>
      </c>
    </row>
    <row r="651" spans="1:14" s="78" customFormat="1" x14ac:dyDescent="0.3">
      <c r="A651" s="75"/>
      <c r="B651" s="71" t="s">
        <v>562</v>
      </c>
      <c r="C651" s="62"/>
      <c r="D651" s="77">
        <f>SUM(D652:D654)</f>
        <v>1499.173</v>
      </c>
      <c r="E651" s="77">
        <f t="shared" ref="E651:M651" si="169">SUM(E652:E654)</f>
        <v>696.99900000000002</v>
      </c>
      <c r="F651" s="77">
        <f t="shared" si="169"/>
        <v>211.5</v>
      </c>
      <c r="G651" s="77">
        <f t="shared" si="169"/>
        <v>211.5</v>
      </c>
      <c r="H651" s="77">
        <f t="shared" si="169"/>
        <v>448.834</v>
      </c>
      <c r="I651" s="77">
        <f t="shared" si="169"/>
        <v>216.82299999999998</v>
      </c>
      <c r="J651" s="77">
        <f t="shared" si="169"/>
        <v>216.82299999999998</v>
      </c>
      <c r="K651" s="77">
        <f t="shared" si="169"/>
        <v>353.34000000000003</v>
      </c>
      <c r="L651" s="77">
        <f t="shared" si="169"/>
        <v>227.84</v>
      </c>
      <c r="M651" s="77">
        <f t="shared" si="169"/>
        <v>227.84</v>
      </c>
      <c r="N651" s="77"/>
    </row>
    <row r="652" spans="1:14" s="91" customFormat="1" ht="46.5" customHeight="1" x14ac:dyDescent="0.25">
      <c r="A652" s="88">
        <f>A650+1</f>
        <v>565</v>
      </c>
      <c r="B652" s="35" t="s">
        <v>563</v>
      </c>
      <c r="C652" s="36" t="s">
        <v>1312</v>
      </c>
      <c r="D652" s="34">
        <v>499.75599999999997</v>
      </c>
      <c r="E652" s="34">
        <v>249</v>
      </c>
      <c r="F652" s="34"/>
      <c r="G652" s="34"/>
      <c r="H652" s="34">
        <v>125.256</v>
      </c>
      <c r="I652" s="34">
        <v>31.75</v>
      </c>
      <c r="J652" s="34">
        <v>31.75</v>
      </c>
      <c r="K652" s="34">
        <v>125.5</v>
      </c>
      <c r="L652" s="34"/>
      <c r="M652" s="34"/>
      <c r="N652" s="99" t="s">
        <v>1313</v>
      </c>
    </row>
    <row r="653" spans="1:14" s="91" customFormat="1" ht="82.5" customHeight="1" x14ac:dyDescent="0.25">
      <c r="A653" s="88">
        <f>A652+1</f>
        <v>566</v>
      </c>
      <c r="B653" s="35" t="s">
        <v>564</v>
      </c>
      <c r="C653" s="36" t="s">
        <v>1312</v>
      </c>
      <c r="D653" s="34">
        <v>499.99900000000002</v>
      </c>
      <c r="E653" s="34">
        <v>249.999</v>
      </c>
      <c r="F653" s="34">
        <v>211.5</v>
      </c>
      <c r="G653" s="34">
        <v>211.5</v>
      </c>
      <c r="H653" s="34">
        <v>124.5</v>
      </c>
      <c r="I653" s="34">
        <v>98.272999999999996</v>
      </c>
      <c r="J653" s="34">
        <v>98.272999999999996</v>
      </c>
      <c r="K653" s="34">
        <v>125.5</v>
      </c>
      <c r="L653" s="34">
        <v>125.5</v>
      </c>
      <c r="M653" s="34">
        <v>125.5</v>
      </c>
      <c r="N653" s="99" t="s">
        <v>1314</v>
      </c>
    </row>
    <row r="654" spans="1:14" s="91" customFormat="1" ht="98.25" customHeight="1" x14ac:dyDescent="0.25">
      <c r="A654" s="88">
        <f>A653+1</f>
        <v>567</v>
      </c>
      <c r="B654" s="35" t="s">
        <v>1315</v>
      </c>
      <c r="C654" s="36" t="s">
        <v>1316</v>
      </c>
      <c r="D654" s="34">
        <v>499.41800000000001</v>
      </c>
      <c r="E654" s="34">
        <v>198</v>
      </c>
      <c r="F654" s="34"/>
      <c r="G654" s="34"/>
      <c r="H654" s="34">
        <v>199.078</v>
      </c>
      <c r="I654" s="34">
        <v>86.8</v>
      </c>
      <c r="J654" s="34">
        <v>86.8</v>
      </c>
      <c r="K654" s="34">
        <v>102.34</v>
      </c>
      <c r="L654" s="34">
        <v>102.34</v>
      </c>
      <c r="M654" s="34">
        <v>102.34</v>
      </c>
      <c r="N654" s="99" t="s">
        <v>1314</v>
      </c>
    </row>
    <row r="655" spans="1:14" s="78" customFormat="1" x14ac:dyDescent="0.3">
      <c r="A655" s="75"/>
      <c r="B655" s="71" t="s">
        <v>565</v>
      </c>
      <c r="C655" s="62"/>
      <c r="D655" s="77">
        <f>SUM(D656:D661)</f>
        <v>2104.5659999999998</v>
      </c>
      <c r="E655" s="77">
        <f t="shared" ref="E655:M655" si="170">SUM(E656:E661)</f>
        <v>1018.503</v>
      </c>
      <c r="F655" s="77">
        <f t="shared" si="170"/>
        <v>176.25900000000001</v>
      </c>
      <c r="G655" s="77">
        <f t="shared" si="170"/>
        <v>0</v>
      </c>
      <c r="H655" s="77">
        <f t="shared" si="170"/>
        <v>554.83900000000006</v>
      </c>
      <c r="I655" s="77">
        <f t="shared" si="170"/>
        <v>110.67700000000001</v>
      </c>
      <c r="J655" s="77">
        <f t="shared" si="170"/>
        <v>110.67700000000001</v>
      </c>
      <c r="K655" s="77">
        <f t="shared" si="170"/>
        <v>531.22399999999993</v>
      </c>
      <c r="L655" s="77">
        <f t="shared" si="170"/>
        <v>95.90100000000001</v>
      </c>
      <c r="M655" s="77">
        <f t="shared" si="170"/>
        <v>95.90100000000001</v>
      </c>
      <c r="N655" s="77"/>
    </row>
    <row r="656" spans="1:14" s="91" customFormat="1" ht="66.75" customHeight="1" x14ac:dyDescent="0.25">
      <c r="A656" s="88">
        <f>A654+1</f>
        <v>568</v>
      </c>
      <c r="B656" s="35" t="s">
        <v>566</v>
      </c>
      <c r="C656" s="36" t="s">
        <v>1317</v>
      </c>
      <c r="D656" s="34">
        <v>275.67700000000002</v>
      </c>
      <c r="E656" s="34">
        <v>135</v>
      </c>
      <c r="F656" s="34">
        <v>133.733</v>
      </c>
      <c r="G656" s="34"/>
      <c r="H656" s="34">
        <v>70.677000000000007</v>
      </c>
      <c r="I656" s="34">
        <v>70.677000000000007</v>
      </c>
      <c r="J656" s="34">
        <v>70.677000000000007</v>
      </c>
      <c r="K656" s="34">
        <v>70</v>
      </c>
      <c r="L656" s="34">
        <v>65.427000000000007</v>
      </c>
      <c r="M656" s="34">
        <v>65.427000000000007</v>
      </c>
      <c r="N656" s="99" t="s">
        <v>1337</v>
      </c>
    </row>
    <row r="657" spans="1:14" s="91" customFormat="1" ht="80.25" customHeight="1" x14ac:dyDescent="0.25">
      <c r="A657" s="88">
        <f t="shared" ref="A657:A661" si="171">A656+1</f>
        <v>569</v>
      </c>
      <c r="B657" s="35" t="s">
        <v>567</v>
      </c>
      <c r="C657" s="36" t="s">
        <v>1317</v>
      </c>
      <c r="D657" s="34">
        <v>497.69299999999998</v>
      </c>
      <c r="E657" s="34">
        <v>245</v>
      </c>
      <c r="F657" s="34"/>
      <c r="G657" s="34"/>
      <c r="H657" s="34">
        <v>127.693</v>
      </c>
      <c r="I657" s="34"/>
      <c r="J657" s="34"/>
      <c r="K657" s="34">
        <v>125</v>
      </c>
      <c r="L657" s="34"/>
      <c r="M657" s="34"/>
      <c r="N657" s="99" t="s">
        <v>1337</v>
      </c>
    </row>
    <row r="658" spans="1:14" s="91" customFormat="1" ht="117.75" customHeight="1" x14ac:dyDescent="0.25">
      <c r="A658" s="88">
        <f t="shared" si="171"/>
        <v>570</v>
      </c>
      <c r="B658" s="35" t="s">
        <v>568</v>
      </c>
      <c r="C658" s="36" t="s">
        <v>1318</v>
      </c>
      <c r="D658" s="34">
        <v>422.87200000000001</v>
      </c>
      <c r="E658" s="34">
        <v>210</v>
      </c>
      <c r="F658" s="34"/>
      <c r="G658" s="34"/>
      <c r="H658" s="34">
        <v>105.872</v>
      </c>
      <c r="I658" s="34"/>
      <c r="J658" s="34"/>
      <c r="K658" s="34">
        <v>107</v>
      </c>
      <c r="L658" s="34"/>
      <c r="M658" s="34"/>
      <c r="N658" s="99" t="s">
        <v>1319</v>
      </c>
    </row>
    <row r="659" spans="1:14" s="91" customFormat="1" ht="78" customHeight="1" x14ac:dyDescent="0.25">
      <c r="A659" s="88">
        <f t="shared" si="171"/>
        <v>571</v>
      </c>
      <c r="B659" s="35" t="s">
        <v>569</v>
      </c>
      <c r="C659" s="36" t="s">
        <v>1320</v>
      </c>
      <c r="D659" s="34">
        <v>113.977</v>
      </c>
      <c r="E659" s="34">
        <v>43.503</v>
      </c>
      <c r="F659" s="34">
        <v>42.526000000000003</v>
      </c>
      <c r="G659" s="34"/>
      <c r="H659" s="34">
        <v>40</v>
      </c>
      <c r="I659" s="34">
        <v>40</v>
      </c>
      <c r="J659" s="34">
        <v>40</v>
      </c>
      <c r="K659" s="34">
        <v>30.474</v>
      </c>
      <c r="L659" s="34">
        <v>30.474</v>
      </c>
      <c r="M659" s="34">
        <v>30.474</v>
      </c>
      <c r="N659" s="99" t="s">
        <v>1321</v>
      </c>
    </row>
    <row r="660" spans="1:14" s="91" customFormat="1" ht="61.5" customHeight="1" x14ac:dyDescent="0.25">
      <c r="A660" s="88">
        <f t="shared" si="171"/>
        <v>572</v>
      </c>
      <c r="B660" s="92" t="s">
        <v>1322</v>
      </c>
      <c r="C660" s="41" t="s">
        <v>1323</v>
      </c>
      <c r="D660" s="34">
        <v>294.846</v>
      </c>
      <c r="E660" s="34">
        <v>140</v>
      </c>
      <c r="F660" s="34"/>
      <c r="G660" s="34"/>
      <c r="H660" s="34">
        <v>81.096000000000004</v>
      </c>
      <c r="I660" s="34"/>
      <c r="J660" s="34"/>
      <c r="K660" s="34">
        <v>73.75</v>
      </c>
      <c r="L660" s="34"/>
      <c r="M660" s="34"/>
      <c r="N660" s="99"/>
    </row>
    <row r="661" spans="1:14" s="91" customFormat="1" ht="74.25" customHeight="1" x14ac:dyDescent="0.25">
      <c r="A661" s="88">
        <f t="shared" si="171"/>
        <v>573</v>
      </c>
      <c r="B661" s="92" t="s">
        <v>1324</v>
      </c>
      <c r="C661" s="41" t="s">
        <v>1325</v>
      </c>
      <c r="D661" s="34">
        <v>499.50099999999998</v>
      </c>
      <c r="E661" s="34">
        <v>245</v>
      </c>
      <c r="F661" s="34"/>
      <c r="G661" s="34"/>
      <c r="H661" s="34">
        <v>129.501</v>
      </c>
      <c r="I661" s="34"/>
      <c r="J661" s="34"/>
      <c r="K661" s="34">
        <v>125</v>
      </c>
      <c r="L661" s="34"/>
      <c r="M661" s="34"/>
      <c r="N661" s="99" t="s">
        <v>1326</v>
      </c>
    </row>
    <row r="664" spans="1:14" x14ac:dyDescent="0.3">
      <c r="F664" s="87"/>
    </row>
  </sheetData>
  <autoFilter ref="A3:AV661"/>
  <mergeCells count="1">
    <mergeCell ref="A1:N1"/>
  </mergeCells>
  <dataValidations count="3">
    <dataValidation type="list" allowBlank="1" sqref="GI635 QE635 AAA635 AJW635 ATS635 BDO635 BNK635 BXG635 CHC635 CQY635 DAU635 DKQ635 DUM635 EEI635 EOE635 EYA635 FHW635 FRS635 GBO635 GLK635 GVG635 HFC635 HOY635 HYU635 IIQ635 ISM635 JCI635 JME635 JWA635 KFW635 KPS635 KZO635 LJK635 LTG635 MDC635 MMY635 MWU635 NGQ635 NQM635 OAI635 OKE635 OUA635 PDW635 PNS635 PXO635 QHK635 QRG635 RBC635 RKY635 RUU635 SEQ635 SOM635 SYI635 TIE635 TSA635 UBW635 ULS635 UVO635 VFK635 VPG635 VZC635 WIY635 WSU635 WSU622 GI622 QE622 AAA622 AJW622 ATS622 BDO622 BNK622 BXG622 CHC622 CQY622 DAU622 DKQ622 DUM622 EEI622 EOE622 EYA622 FHW622 FRS622 GBO622 GLK622 GVG622 HFC622 HOY622 HYU622 IIQ622 ISM622 JCI622 JME622 JWA622 KFW622 KPS622 KZO622 LJK622 LTG622 MDC622 MMY622 MWU622 NGQ622 NQM622 OAI622 OKE622 OUA622 PDW622 PNS622 PXO622 QHK622 QRG622 RBC622 RKY622 RUU622 SEQ622 SOM622 SYI622 TIE622 TSA622 UBW622 ULS622 UVO622 VFK622 VPG622 VZC622 WIY622">
      <formula1>"інші,освіта,вуличне освітлення,охорона здоров'я,культура,обласні заклади"</formula1>
    </dataValidation>
    <dataValidation type="list" allowBlank="1" showErrorMessage="1" sqref="HZ635 RV635 ABR635 ALN635 AVJ635 BFF635 BPB635 BYX635 CIT635 CSP635 DCL635 DMH635 DWD635 EFZ635 EPV635 EZR635 FJN635 FTJ635 GDF635 GNB635 GWX635 HGT635 HQP635 IAL635 IKH635 IUD635 JDZ635 JNV635 JXR635 KHN635 KRJ635 LBF635 LLB635 LUX635 MET635 MOP635 MYL635 NIH635 NSD635 OBZ635 OLV635 OVR635 PFN635 PPJ635 PZF635 QJB635 QSX635 RCT635 RMP635 RWL635 SGH635 SQD635 SZZ635 TJV635 TTR635 UDN635 UNJ635 UXF635 VHB635 VQX635 WAT635 WKP635 WUL635 HZ622 RV622 ABR622 ALN622 AVJ622 BFF622 BPB622 BYX622 CIT622 CSP622 DCL622 DMH622 DWD622 EFZ622 EPV622 EZR622 FJN622 FTJ622 GDF622 GNB622 GWX622 HGT622 HQP622 IAL622 IKH622 IUD622 JDZ622 JNV622 JXR622 KHN622 KRJ622 LBF622 LLB622 LUX622 MET622 MOP622 MYL622 NIH622 NSD622 OBZ622 OLV622 OVR622 PFN622 PPJ622 PZF622 QJB622 QSX622 RCT622 RMP622 RWL622 SGH622 SQD622 SZZ622 TJV622 TTR622 UDN622 UNJ622 UXF622 VHB622 VQX622 WAT622 WKP622 WUL622">
      <formula1>"1.НЕ РОЗПОЧАТО,2. ПІДГОТОВЧІ РОБОТИ,3. РОЗПОЧАТО РОБОТИ,4. РОБОТИ ЗАВЕРШЕНО"</formula1>
    </dataValidation>
    <dataValidation type="list" allowBlank="1" sqref="IA635 RW635 ABS635 ALO635 AVK635 BFG635 BPC635 BYY635 CIU635 CSQ635 DCM635 DMI635 DWE635 EGA635 EPW635 EZS635 FJO635 FTK635 GDG635 GNC635 GWY635 HGU635 HQQ635 IAM635 IKI635 IUE635 JEA635 JNW635 JXS635 KHO635 KRK635 LBG635 LLC635 LUY635 MEU635 MOQ635 MYM635 NII635 NSE635 OCA635 OLW635 OVS635 PFO635 PPK635 PZG635 QJC635 QSY635 RCU635 RMQ635 RWM635 SGI635 SQE635 TAA635 TJW635 TTS635 UDO635 UNK635 UXG635 VHC635 VQY635 WAU635 WKQ635 WUM635 IA622 RW622 ABS622 ALO622 AVK622 BFG622 BPC622 BYY622 CIU622 CSQ622 DCM622 DMI622 DWE622 EGA622 EPW622 EZS622 FJO622 FTK622 GDG622 GNC622 GWY622 HGU622 HQQ622 IAM622 IKI622 IUE622 JEA622 JNW622 JXS622 KHO622 KRK622 LBG622 LLC622 LUY622 MEU622 MOQ622 MYM622 NII622 NSE622 OCA622 OLW622 OVS622 PFO622 PPK622 PZG622 QJC622 QSY622 RCU622 RMQ622 RWM622 SGI622 SQE622 TAA622 TJW622 TTS622 UDO622 UNK622 UXG622 VHC622 VQY622 WAU622 WKQ622 WUM622">
      <formula1>"АДМІНПОСЛУГИ,АПК,ЕКОЛОГІЯ,ЖКГ,КУЛЬТУРА,КУЛЬТУРНА СПАДЩИНА,ОСВІТА/ПОЗАШКІЛЬНА,ОСВІТА/ВНЗ,ОСВІТА/ДНЗ,ОСВІТА/ІРЦ,ОСВІТА/НВК,ОСВІТА/ЗОШ,ОХОРОНА ЗДОРОВ'Я,СОЦЗАХИСТ,СПОРТ,ТУРИЗМ,ЦИВІЛЬНИЙ ЗАХИСТ,ІНШЕ"</formula1>
    </dataValidation>
  </dataValidations>
  <pageMargins left="0.7" right="0.7" top="0.75" bottom="0.75" header="0.3" footer="0.3"/>
  <pageSetup paperSize="9" scale="17" orientation="portrait" horizontalDpi="0" verticalDpi="0" r:id="rId1"/>
  <rowBreaks count="2" manualBreakCount="2">
    <brk id="178" max="13" man="1"/>
    <brk id="352" max="1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99"/>
  <sheetViews>
    <sheetView view="pageBreakPreview" zoomScale="68" zoomScaleNormal="50" zoomScaleSheetLayoutView="68" workbookViewId="0">
      <pane ySplit="4" topLeftCell="A5" activePane="bottomLeft" state="frozen"/>
      <selection pane="bottomLeft" activeCell="N8" sqref="N8"/>
    </sheetView>
  </sheetViews>
  <sheetFormatPr defaultColWidth="15.140625" defaultRowHeight="20.25" x14ac:dyDescent="0.3"/>
  <cols>
    <col min="1" max="1" width="8.140625" style="84" customWidth="1"/>
    <col min="2" max="2" width="107.42578125" style="85" customWidth="1"/>
    <col min="3" max="3" width="30.7109375" style="84" customWidth="1"/>
    <col min="4" max="4" width="20" style="86" customWidth="1"/>
    <col min="5" max="7" width="18.5703125" style="86" customWidth="1"/>
    <col min="8" max="8" width="19.5703125" style="86" customWidth="1"/>
    <col min="9" max="9" width="17.140625" style="86" customWidth="1"/>
    <col min="10" max="10" width="20.28515625" style="86" customWidth="1"/>
    <col min="11" max="11" width="17.42578125" style="86" customWidth="1"/>
    <col min="12" max="12" width="17.85546875" style="86" customWidth="1"/>
    <col min="13" max="13" width="18.140625" style="86" customWidth="1"/>
    <col min="14" max="14" width="24.42578125" style="102" customWidth="1"/>
    <col min="15" max="16384" width="15.140625" style="55"/>
  </cols>
  <sheetData>
    <row r="1" spans="1:48" ht="111.75" customHeight="1" x14ac:dyDescent="0.25">
      <c r="A1" s="211" t="s">
        <v>1460</v>
      </c>
      <c r="B1" s="211"/>
      <c r="C1" s="211"/>
      <c r="D1" s="211"/>
      <c r="E1" s="211"/>
      <c r="F1" s="211"/>
      <c r="G1" s="211"/>
      <c r="H1" s="211"/>
      <c r="I1" s="211"/>
      <c r="J1" s="211"/>
      <c r="K1" s="211"/>
      <c r="L1" s="211"/>
      <c r="M1" s="211"/>
      <c r="N1" s="211"/>
    </row>
    <row r="2" spans="1:48" ht="16.5" customHeight="1" x14ac:dyDescent="0.25">
      <c r="A2" s="56"/>
      <c r="B2" s="57"/>
      <c r="C2" s="56"/>
      <c r="D2" s="58"/>
      <c r="E2" s="58"/>
      <c r="F2" s="58"/>
      <c r="G2" s="58"/>
      <c r="H2" s="58"/>
      <c r="I2" s="58"/>
      <c r="J2" s="58"/>
      <c r="K2" s="58"/>
      <c r="L2" s="58"/>
      <c r="M2" s="58"/>
      <c r="N2" s="58"/>
    </row>
    <row r="3" spans="1:48" s="59" customFormat="1" ht="135.75" customHeight="1" x14ac:dyDescent="0.25">
      <c r="A3" s="103" t="s">
        <v>0</v>
      </c>
      <c r="B3" s="103" t="s">
        <v>29</v>
      </c>
      <c r="C3" s="103" t="s">
        <v>1399</v>
      </c>
      <c r="D3" s="103" t="s">
        <v>601</v>
      </c>
      <c r="E3" s="103" t="s">
        <v>602</v>
      </c>
      <c r="F3" s="103" t="s">
        <v>31</v>
      </c>
      <c r="G3" s="103" t="s">
        <v>32</v>
      </c>
      <c r="H3" s="103" t="s">
        <v>33</v>
      </c>
      <c r="I3" s="103" t="s">
        <v>34</v>
      </c>
      <c r="J3" s="103" t="s">
        <v>35</v>
      </c>
      <c r="K3" s="103" t="s">
        <v>36</v>
      </c>
      <c r="L3" s="103" t="s">
        <v>37</v>
      </c>
      <c r="M3" s="103" t="s">
        <v>38</v>
      </c>
      <c r="N3" s="103" t="s">
        <v>600</v>
      </c>
      <c r="O3" s="104"/>
      <c r="P3" s="104"/>
      <c r="Q3" s="104"/>
      <c r="R3" s="104"/>
      <c r="S3" s="104"/>
      <c r="T3" s="104"/>
      <c r="U3" s="104"/>
      <c r="AO3" s="104"/>
      <c r="AP3" s="104"/>
      <c r="AS3" s="104"/>
      <c r="AT3" s="104"/>
      <c r="AU3" s="104"/>
      <c r="AV3" s="104"/>
    </row>
    <row r="4" spans="1:48" s="60" customFormat="1" x14ac:dyDescent="0.3">
      <c r="A4" s="105"/>
      <c r="B4" s="106" t="s">
        <v>603</v>
      </c>
      <c r="C4" s="107"/>
      <c r="D4" s="95">
        <f>SUM(D5,D32,D39,D45,D61,D81,D88)</f>
        <v>144821.13811999999</v>
      </c>
      <c r="E4" s="95">
        <f t="shared" ref="E4:M4" si="0">SUM(E5,E32,E39,E45,E61,E81,E88)</f>
        <v>64765.362120000005</v>
      </c>
      <c r="F4" s="95">
        <f t="shared" si="0"/>
        <v>27521.220999999998</v>
      </c>
      <c r="G4" s="95">
        <f t="shared" si="0"/>
        <v>5273.6190000000006</v>
      </c>
      <c r="H4" s="95">
        <f t="shared" si="0"/>
        <v>77917.694000000018</v>
      </c>
      <c r="I4" s="95">
        <f t="shared" si="0"/>
        <v>32414.148499999996</v>
      </c>
      <c r="J4" s="95">
        <f t="shared" si="0"/>
        <v>15994.4751</v>
      </c>
      <c r="K4" s="95">
        <f t="shared" si="0"/>
        <v>2138.0819999999999</v>
      </c>
      <c r="L4" s="95">
        <f t="shared" si="0"/>
        <v>0</v>
      </c>
      <c r="M4" s="95">
        <f t="shared" si="0"/>
        <v>0</v>
      </c>
      <c r="N4" s="95"/>
    </row>
    <row r="5" spans="1:48" s="65" customFormat="1" x14ac:dyDescent="0.3">
      <c r="A5" s="173"/>
      <c r="B5" s="174" t="s">
        <v>1342</v>
      </c>
      <c r="C5" s="173"/>
      <c r="D5" s="175">
        <f>SUM(D6,D8,D10,D12,D14,D16,D18,D20,D22,D25,D27,D30)</f>
        <v>61361.595000000001</v>
      </c>
      <c r="E5" s="175">
        <f t="shared" ref="E5:M5" si="1">SUM(E6,E8,E10,E12,E14,E16,E18,E20,E22,E25,E27,E30)</f>
        <v>23454.902000000002</v>
      </c>
      <c r="F5" s="175">
        <f t="shared" si="1"/>
        <v>13432.79</v>
      </c>
      <c r="G5" s="175">
        <f t="shared" si="1"/>
        <v>3553.3540000000003</v>
      </c>
      <c r="H5" s="175">
        <f t="shared" si="1"/>
        <v>36601.611000000004</v>
      </c>
      <c r="I5" s="175">
        <f t="shared" si="1"/>
        <v>18933.365999999998</v>
      </c>
      <c r="J5" s="175">
        <f t="shared" si="1"/>
        <v>10228.608799999998</v>
      </c>
      <c r="K5" s="175">
        <f t="shared" si="1"/>
        <v>1305.0819999999999</v>
      </c>
      <c r="L5" s="175">
        <f t="shared" si="1"/>
        <v>0</v>
      </c>
      <c r="M5" s="175">
        <f t="shared" si="1"/>
        <v>0</v>
      </c>
      <c r="N5" s="176"/>
    </row>
    <row r="6" spans="1:48" s="91" customFormat="1" x14ac:dyDescent="0.3">
      <c r="A6" s="164"/>
      <c r="B6" s="165" t="s">
        <v>114</v>
      </c>
      <c r="C6" s="164"/>
      <c r="D6" s="166">
        <f>D7</f>
        <v>3612.14</v>
      </c>
      <c r="E6" s="166">
        <f t="shared" ref="E6:M6" si="2">E7</f>
        <v>1806.07</v>
      </c>
      <c r="F6" s="166">
        <f t="shared" si="2"/>
        <v>0</v>
      </c>
      <c r="G6" s="166">
        <f t="shared" si="2"/>
        <v>0</v>
      </c>
      <c r="H6" s="166">
        <f t="shared" si="2"/>
        <v>1806.07</v>
      </c>
      <c r="I6" s="166">
        <f t="shared" si="2"/>
        <v>0</v>
      </c>
      <c r="J6" s="166">
        <f t="shared" si="2"/>
        <v>0</v>
      </c>
      <c r="K6" s="166">
        <f t="shared" si="2"/>
        <v>0</v>
      </c>
      <c r="L6" s="166">
        <f t="shared" si="2"/>
        <v>0</v>
      </c>
      <c r="M6" s="166">
        <f t="shared" si="2"/>
        <v>0</v>
      </c>
      <c r="N6" s="168"/>
    </row>
    <row r="7" spans="1:48" s="91" customFormat="1" ht="60.75" x14ac:dyDescent="0.25">
      <c r="A7" s="156">
        <v>1</v>
      </c>
      <c r="B7" s="157" t="s">
        <v>1343</v>
      </c>
      <c r="C7" s="125" t="s">
        <v>1400</v>
      </c>
      <c r="D7" s="158">
        <f>SUM(E7,H7,K7)</f>
        <v>3612.14</v>
      </c>
      <c r="E7" s="158">
        <v>1806.07</v>
      </c>
      <c r="F7" s="158"/>
      <c r="G7" s="158"/>
      <c r="H7" s="158">
        <v>1806.07</v>
      </c>
      <c r="I7" s="158"/>
      <c r="J7" s="158"/>
      <c r="K7" s="158"/>
      <c r="L7" s="34"/>
      <c r="M7" s="34"/>
      <c r="N7" s="99"/>
    </row>
    <row r="8" spans="1:48" s="91" customFormat="1" x14ac:dyDescent="0.3">
      <c r="A8" s="164"/>
      <c r="B8" s="170" t="s">
        <v>121</v>
      </c>
      <c r="C8" s="164"/>
      <c r="D8" s="171">
        <f>D9</f>
        <v>9793.0290000000005</v>
      </c>
      <c r="E8" s="171">
        <f t="shared" ref="E8:M8" si="3">E9</f>
        <v>2500</v>
      </c>
      <c r="F8" s="171">
        <f t="shared" si="3"/>
        <v>2500</v>
      </c>
      <c r="G8" s="171">
        <f t="shared" si="3"/>
        <v>1285.26</v>
      </c>
      <c r="H8" s="171">
        <f t="shared" si="3"/>
        <v>7293.0290000000005</v>
      </c>
      <c r="I8" s="171">
        <f t="shared" si="3"/>
        <v>5482.3209999999999</v>
      </c>
      <c r="J8" s="171">
        <f t="shared" si="3"/>
        <v>5482.3209999999999</v>
      </c>
      <c r="K8" s="171">
        <f t="shared" si="3"/>
        <v>0</v>
      </c>
      <c r="L8" s="171">
        <f t="shared" si="3"/>
        <v>0</v>
      </c>
      <c r="M8" s="171">
        <f t="shared" si="3"/>
        <v>0</v>
      </c>
      <c r="N8" s="168"/>
    </row>
    <row r="9" spans="1:48" s="96" customFormat="1" ht="60.75" x14ac:dyDescent="0.3">
      <c r="A9" s="156">
        <f>A7+1</f>
        <v>2</v>
      </c>
      <c r="B9" s="157" t="s">
        <v>1344</v>
      </c>
      <c r="C9" s="125" t="s">
        <v>1401</v>
      </c>
      <c r="D9" s="158">
        <f>SUM(E9,H9,K9)</f>
        <v>9793.0290000000005</v>
      </c>
      <c r="E9" s="158">
        <v>2500</v>
      </c>
      <c r="F9" s="158">
        <v>2500</v>
      </c>
      <c r="G9" s="158">
        <v>1285.26</v>
      </c>
      <c r="H9" s="158">
        <v>7293.0290000000005</v>
      </c>
      <c r="I9" s="158">
        <v>5482.3209999999999</v>
      </c>
      <c r="J9" s="158">
        <v>5482.3209999999999</v>
      </c>
      <c r="K9" s="159"/>
      <c r="L9" s="34"/>
      <c r="M9" s="34"/>
      <c r="N9" s="99"/>
    </row>
    <row r="10" spans="1:48" s="91" customFormat="1" x14ac:dyDescent="0.3">
      <c r="A10" s="169"/>
      <c r="B10" s="170" t="s">
        <v>143</v>
      </c>
      <c r="C10" s="164"/>
      <c r="D10" s="171">
        <f>D11</f>
        <v>10637.019</v>
      </c>
      <c r="E10" s="171">
        <f t="shared" ref="E10:M10" si="4">E11</f>
        <v>2500</v>
      </c>
      <c r="F10" s="171">
        <f t="shared" si="4"/>
        <v>2500</v>
      </c>
      <c r="G10" s="171">
        <f t="shared" si="4"/>
        <v>768.09400000000005</v>
      </c>
      <c r="H10" s="171">
        <f t="shared" si="4"/>
        <v>8137.0190000000002</v>
      </c>
      <c r="I10" s="171">
        <f t="shared" si="4"/>
        <v>2999.57</v>
      </c>
      <c r="J10" s="171">
        <f t="shared" si="4"/>
        <v>2999.57</v>
      </c>
      <c r="K10" s="171">
        <f t="shared" si="4"/>
        <v>0</v>
      </c>
      <c r="L10" s="171">
        <f t="shared" si="4"/>
        <v>0</v>
      </c>
      <c r="M10" s="171">
        <f t="shared" si="4"/>
        <v>0</v>
      </c>
      <c r="N10" s="168"/>
    </row>
    <row r="11" spans="1:48" s="97" customFormat="1" ht="60.75" x14ac:dyDescent="0.3">
      <c r="A11" s="156">
        <f>A9+1</f>
        <v>3</v>
      </c>
      <c r="B11" s="157" t="s">
        <v>1345</v>
      </c>
      <c r="C11" s="125" t="s">
        <v>1402</v>
      </c>
      <c r="D11" s="158">
        <f>SUM(E11,H11,K11)</f>
        <v>10637.019</v>
      </c>
      <c r="E11" s="158">
        <v>2500</v>
      </c>
      <c r="F11" s="158">
        <v>2500</v>
      </c>
      <c r="G11" s="158">
        <v>768.09400000000005</v>
      </c>
      <c r="H11" s="158">
        <v>8137.0190000000002</v>
      </c>
      <c r="I11" s="158">
        <v>2999.57</v>
      </c>
      <c r="J11" s="158">
        <v>2999.57</v>
      </c>
      <c r="K11" s="159"/>
      <c r="L11" s="34"/>
      <c r="M11" s="34"/>
      <c r="N11" s="100"/>
    </row>
    <row r="12" spans="1:48" s="91" customFormat="1" x14ac:dyDescent="0.3">
      <c r="A12" s="164"/>
      <c r="B12" s="170" t="s">
        <v>1346</v>
      </c>
      <c r="C12" s="164"/>
      <c r="D12" s="166">
        <f>SUM(D13)</f>
        <v>1660.501</v>
      </c>
      <c r="E12" s="166">
        <f t="shared" ref="E12:K12" si="5">SUM(E13)</f>
        <v>700</v>
      </c>
      <c r="F12" s="166"/>
      <c r="G12" s="166"/>
      <c r="H12" s="166">
        <v>790.50099999999998</v>
      </c>
      <c r="I12" s="166"/>
      <c r="J12" s="166"/>
      <c r="K12" s="166">
        <f t="shared" si="5"/>
        <v>170</v>
      </c>
      <c r="L12" s="167"/>
      <c r="M12" s="167"/>
      <c r="N12" s="168"/>
    </row>
    <row r="13" spans="1:48" s="97" customFormat="1" ht="60.75" x14ac:dyDescent="0.25">
      <c r="A13" s="156">
        <v>4</v>
      </c>
      <c r="B13" s="157" t="s">
        <v>1347</v>
      </c>
      <c r="C13" s="125" t="s">
        <v>1403</v>
      </c>
      <c r="D13" s="158">
        <f>SUM(E13,H13,K13)</f>
        <v>1660.501</v>
      </c>
      <c r="E13" s="158">
        <v>700</v>
      </c>
      <c r="F13" s="158"/>
      <c r="G13" s="158"/>
      <c r="H13" s="158">
        <v>790.50099999999998</v>
      </c>
      <c r="I13" s="158"/>
      <c r="J13" s="158"/>
      <c r="K13" s="158">
        <v>170</v>
      </c>
      <c r="L13" s="34"/>
      <c r="M13" s="34"/>
      <c r="N13" s="100" t="s">
        <v>1404</v>
      </c>
    </row>
    <row r="14" spans="1:48" s="65" customFormat="1" x14ac:dyDescent="0.3">
      <c r="A14" s="164"/>
      <c r="B14" s="165" t="s">
        <v>76</v>
      </c>
      <c r="C14" s="172"/>
      <c r="D14" s="166">
        <f>SUM(D15)</f>
        <v>4600</v>
      </c>
      <c r="E14" s="166">
        <f t="shared" ref="E14:K14" si="6">SUM(E15)</f>
        <v>1610</v>
      </c>
      <c r="F14" s="166"/>
      <c r="G14" s="166"/>
      <c r="H14" s="166">
        <v>2300</v>
      </c>
      <c r="I14" s="166"/>
      <c r="J14" s="166"/>
      <c r="K14" s="166">
        <f t="shared" si="6"/>
        <v>690</v>
      </c>
      <c r="L14" s="167"/>
      <c r="M14" s="167"/>
      <c r="N14" s="167"/>
    </row>
    <row r="15" spans="1:48" s="96" customFormat="1" ht="81" x14ac:dyDescent="0.25">
      <c r="A15" s="156">
        <v>5</v>
      </c>
      <c r="B15" s="157" t="s">
        <v>1348</v>
      </c>
      <c r="C15" s="125" t="s">
        <v>1405</v>
      </c>
      <c r="D15" s="158">
        <f>SUM(E15,H15,K15)</f>
        <v>4600</v>
      </c>
      <c r="E15" s="158">
        <v>1610</v>
      </c>
      <c r="F15" s="158"/>
      <c r="G15" s="158"/>
      <c r="H15" s="158">
        <v>2300</v>
      </c>
      <c r="I15" s="158"/>
      <c r="J15" s="158"/>
      <c r="K15" s="158">
        <v>690</v>
      </c>
      <c r="L15" s="34"/>
      <c r="M15" s="34"/>
      <c r="N15" s="99"/>
    </row>
    <row r="16" spans="1:48" s="96" customFormat="1" x14ac:dyDescent="0.3">
      <c r="A16" s="169"/>
      <c r="B16" s="170" t="s">
        <v>157</v>
      </c>
      <c r="C16" s="164"/>
      <c r="D16" s="166">
        <f>D17</f>
        <v>4406.7490000000007</v>
      </c>
      <c r="E16" s="166">
        <f t="shared" ref="E16:M16" si="7">E17</f>
        <v>1980.8330000000001</v>
      </c>
      <c r="F16" s="166">
        <f t="shared" si="7"/>
        <v>1300</v>
      </c>
      <c r="G16" s="166">
        <f t="shared" si="7"/>
        <v>0</v>
      </c>
      <c r="H16" s="166">
        <f t="shared" si="7"/>
        <v>1980.8340000000001</v>
      </c>
      <c r="I16" s="166">
        <f t="shared" si="7"/>
        <v>1300</v>
      </c>
      <c r="J16" s="166">
        <f t="shared" si="7"/>
        <v>300</v>
      </c>
      <c r="K16" s="166">
        <f t="shared" si="7"/>
        <v>445.08199999999999</v>
      </c>
      <c r="L16" s="166">
        <f t="shared" si="7"/>
        <v>0</v>
      </c>
      <c r="M16" s="166">
        <f t="shared" si="7"/>
        <v>0</v>
      </c>
      <c r="N16" s="168"/>
    </row>
    <row r="17" spans="1:14" s="96" customFormat="1" ht="40.5" x14ac:dyDescent="0.25">
      <c r="A17" s="156">
        <v>6</v>
      </c>
      <c r="B17" s="157" t="s">
        <v>1349</v>
      </c>
      <c r="C17" s="125" t="s">
        <v>1406</v>
      </c>
      <c r="D17" s="158">
        <f>SUM(E17,H17,K17)</f>
        <v>4406.7490000000007</v>
      </c>
      <c r="E17" s="158">
        <v>1980.8330000000001</v>
      </c>
      <c r="F17" s="158">
        <v>1300</v>
      </c>
      <c r="G17" s="158"/>
      <c r="H17" s="158">
        <v>1980.8340000000001</v>
      </c>
      <c r="I17" s="158">
        <v>1300</v>
      </c>
      <c r="J17" s="158">
        <v>300</v>
      </c>
      <c r="K17" s="158">
        <v>445.08199999999999</v>
      </c>
      <c r="L17" s="34"/>
      <c r="M17" s="34"/>
      <c r="N17" s="99"/>
    </row>
    <row r="18" spans="1:14" s="96" customFormat="1" x14ac:dyDescent="0.3">
      <c r="A18" s="169"/>
      <c r="B18" s="170" t="s">
        <v>164</v>
      </c>
      <c r="C18" s="164"/>
      <c r="D18" s="166">
        <f>D19</f>
        <v>2671.3389999999999</v>
      </c>
      <c r="E18" s="166">
        <f t="shared" ref="E18:M18" si="8">E19</f>
        <v>1331.3389999999999</v>
      </c>
      <c r="F18" s="166">
        <f t="shared" si="8"/>
        <v>1329.89</v>
      </c>
      <c r="G18" s="166">
        <f t="shared" si="8"/>
        <v>0</v>
      </c>
      <c r="H18" s="166">
        <f t="shared" si="8"/>
        <v>1340</v>
      </c>
      <c r="I18" s="166">
        <f t="shared" si="8"/>
        <v>1338.55</v>
      </c>
      <c r="J18" s="166">
        <f t="shared" si="8"/>
        <v>0</v>
      </c>
      <c r="K18" s="166">
        <f t="shared" si="8"/>
        <v>0</v>
      </c>
      <c r="L18" s="166">
        <f t="shared" si="8"/>
        <v>0</v>
      </c>
      <c r="M18" s="166">
        <f t="shared" si="8"/>
        <v>0</v>
      </c>
      <c r="N18" s="168"/>
    </row>
    <row r="19" spans="1:14" s="91" customFormat="1" ht="40.5" x14ac:dyDescent="0.3">
      <c r="A19" s="156">
        <f>A17+1</f>
        <v>7</v>
      </c>
      <c r="B19" s="157" t="s">
        <v>1350</v>
      </c>
      <c r="C19" s="125" t="s">
        <v>1408</v>
      </c>
      <c r="D19" s="158">
        <f>SUM(E19,H19,K19)</f>
        <v>2671.3389999999999</v>
      </c>
      <c r="E19" s="158">
        <v>1331.3389999999999</v>
      </c>
      <c r="F19" s="158">
        <v>1329.89</v>
      </c>
      <c r="G19" s="158"/>
      <c r="H19" s="158">
        <v>1340</v>
      </c>
      <c r="I19" s="158">
        <v>1338.55</v>
      </c>
      <c r="J19" s="158"/>
      <c r="K19" s="159"/>
      <c r="L19" s="34"/>
      <c r="M19" s="34"/>
      <c r="N19" s="99" t="s">
        <v>1407</v>
      </c>
    </row>
    <row r="20" spans="1:14" s="96" customFormat="1" x14ac:dyDescent="0.3">
      <c r="A20" s="169"/>
      <c r="B20" s="170" t="s">
        <v>176</v>
      </c>
      <c r="C20" s="164"/>
      <c r="D20" s="166">
        <f>D21</f>
        <v>3115.9049999999997</v>
      </c>
      <c r="E20" s="166">
        <f t="shared" ref="E20:M20" si="9">E21</f>
        <v>1557.952</v>
      </c>
      <c r="F20" s="166">
        <f t="shared" si="9"/>
        <v>0</v>
      </c>
      <c r="G20" s="166">
        <f t="shared" si="9"/>
        <v>0</v>
      </c>
      <c r="H20" s="166">
        <f t="shared" si="9"/>
        <v>1557.953</v>
      </c>
      <c r="I20" s="166">
        <f t="shared" si="9"/>
        <v>0</v>
      </c>
      <c r="J20" s="166">
        <f t="shared" si="9"/>
        <v>0</v>
      </c>
      <c r="K20" s="166">
        <f t="shared" si="9"/>
        <v>0</v>
      </c>
      <c r="L20" s="166">
        <f t="shared" si="9"/>
        <v>0</v>
      </c>
      <c r="M20" s="166">
        <f t="shared" si="9"/>
        <v>0</v>
      </c>
      <c r="N20" s="168"/>
    </row>
    <row r="21" spans="1:14" s="96" customFormat="1" ht="40.5" x14ac:dyDescent="0.3">
      <c r="A21" s="156">
        <f>A19+1</f>
        <v>8</v>
      </c>
      <c r="B21" s="157" t="s">
        <v>1351</v>
      </c>
      <c r="C21" s="125" t="s">
        <v>1409</v>
      </c>
      <c r="D21" s="158">
        <f>SUM(E21,H21,K21)</f>
        <v>3115.9049999999997</v>
      </c>
      <c r="E21" s="158">
        <v>1557.952</v>
      </c>
      <c r="F21" s="158"/>
      <c r="G21" s="158"/>
      <c r="H21" s="158">
        <v>1557.953</v>
      </c>
      <c r="I21" s="158"/>
      <c r="J21" s="158"/>
      <c r="K21" s="159"/>
      <c r="L21" s="34"/>
      <c r="M21" s="34"/>
      <c r="N21" s="99" t="s">
        <v>1410</v>
      </c>
    </row>
    <row r="22" spans="1:14" s="96" customFormat="1" x14ac:dyDescent="0.3">
      <c r="A22" s="169"/>
      <c r="B22" s="170" t="s">
        <v>179</v>
      </c>
      <c r="C22" s="164"/>
      <c r="D22" s="166">
        <f>SUM(D23:D24)</f>
        <v>4655.0570000000007</v>
      </c>
      <c r="E22" s="166">
        <f t="shared" ref="E22:M22" si="10">SUM(E23:E24)</f>
        <v>2327.5280000000002</v>
      </c>
      <c r="F22" s="166">
        <f t="shared" si="10"/>
        <v>802.9</v>
      </c>
      <c r="G22" s="166">
        <f t="shared" si="10"/>
        <v>0</v>
      </c>
      <c r="H22" s="166">
        <f t="shared" si="10"/>
        <v>2327.529</v>
      </c>
      <c r="I22" s="166">
        <f t="shared" si="10"/>
        <v>802.92499999999995</v>
      </c>
      <c r="J22" s="166">
        <f t="shared" si="10"/>
        <v>802.92499999999995</v>
      </c>
      <c r="K22" s="166">
        <f t="shared" si="10"/>
        <v>0</v>
      </c>
      <c r="L22" s="166">
        <f t="shared" si="10"/>
        <v>0</v>
      </c>
      <c r="M22" s="166">
        <f t="shared" si="10"/>
        <v>0</v>
      </c>
      <c r="N22" s="168"/>
    </row>
    <row r="23" spans="1:14" s="96" customFormat="1" ht="81" x14ac:dyDescent="0.3">
      <c r="A23" s="156">
        <f>A21+1</f>
        <v>9</v>
      </c>
      <c r="B23" s="157" t="s">
        <v>1352</v>
      </c>
      <c r="C23" s="125" t="s">
        <v>1412</v>
      </c>
      <c r="D23" s="158">
        <f>SUM(E23,H23,K23)</f>
        <v>3097.6860000000001</v>
      </c>
      <c r="E23" s="158">
        <v>1548.8430000000001</v>
      </c>
      <c r="F23" s="158">
        <v>802.9</v>
      </c>
      <c r="G23" s="158"/>
      <c r="H23" s="158">
        <v>1548.8430000000001</v>
      </c>
      <c r="I23" s="158">
        <v>802.92499999999995</v>
      </c>
      <c r="J23" s="158">
        <v>802.92499999999995</v>
      </c>
      <c r="K23" s="159"/>
      <c r="L23" s="34"/>
      <c r="M23" s="34"/>
      <c r="N23" s="99" t="s">
        <v>1413</v>
      </c>
    </row>
    <row r="24" spans="1:14" s="96" customFormat="1" ht="60.75" x14ac:dyDescent="0.3">
      <c r="A24" s="156">
        <f>A23+1</f>
        <v>10</v>
      </c>
      <c r="B24" s="157" t="s">
        <v>1353</v>
      </c>
      <c r="C24" s="125" t="s">
        <v>1411</v>
      </c>
      <c r="D24" s="158">
        <f>SUM(E24,H24,K24)</f>
        <v>1557.3710000000001</v>
      </c>
      <c r="E24" s="158">
        <v>778.68499999999995</v>
      </c>
      <c r="F24" s="158"/>
      <c r="G24" s="158"/>
      <c r="H24" s="158">
        <v>778.68600000000004</v>
      </c>
      <c r="I24" s="158"/>
      <c r="J24" s="158"/>
      <c r="K24" s="159"/>
      <c r="L24" s="34"/>
      <c r="M24" s="34"/>
      <c r="N24" s="99" t="s">
        <v>1414</v>
      </c>
    </row>
    <row r="25" spans="1:14" s="96" customFormat="1" x14ac:dyDescent="0.3">
      <c r="A25" s="169"/>
      <c r="B25" s="165" t="s">
        <v>187</v>
      </c>
      <c r="C25" s="172"/>
      <c r="D25" s="166">
        <f>SUM(D26)</f>
        <v>2487.04</v>
      </c>
      <c r="E25" s="166">
        <f t="shared" ref="E25:M25" si="11">SUM(E26)</f>
        <v>1240</v>
      </c>
      <c r="F25" s="166">
        <f t="shared" si="11"/>
        <v>0</v>
      </c>
      <c r="G25" s="166">
        <f t="shared" si="11"/>
        <v>0</v>
      </c>
      <c r="H25" s="166">
        <f t="shared" si="11"/>
        <v>1247.04</v>
      </c>
      <c r="I25" s="166">
        <f t="shared" si="11"/>
        <v>0</v>
      </c>
      <c r="J25" s="166">
        <f t="shared" si="11"/>
        <v>0</v>
      </c>
      <c r="K25" s="166">
        <f t="shared" si="11"/>
        <v>0</v>
      </c>
      <c r="L25" s="166">
        <f t="shared" si="11"/>
        <v>0</v>
      </c>
      <c r="M25" s="166">
        <f t="shared" si="11"/>
        <v>0</v>
      </c>
      <c r="N25" s="168"/>
    </row>
    <row r="26" spans="1:14" s="96" customFormat="1" ht="40.5" x14ac:dyDescent="0.3">
      <c r="A26" s="156">
        <v>11</v>
      </c>
      <c r="B26" s="157" t="s">
        <v>1354</v>
      </c>
      <c r="C26" s="125" t="s">
        <v>1416</v>
      </c>
      <c r="D26" s="158">
        <f>SUM(E26,H26,K26)</f>
        <v>2487.04</v>
      </c>
      <c r="E26" s="158">
        <v>1240</v>
      </c>
      <c r="F26" s="158"/>
      <c r="G26" s="158"/>
      <c r="H26" s="158">
        <v>1247.04</v>
      </c>
      <c r="I26" s="158"/>
      <c r="J26" s="158"/>
      <c r="K26" s="159"/>
      <c r="L26" s="34"/>
      <c r="M26" s="34"/>
      <c r="N26" s="99"/>
    </row>
    <row r="27" spans="1:14" s="96" customFormat="1" x14ac:dyDescent="0.3">
      <c r="A27" s="169"/>
      <c r="B27" s="170" t="s">
        <v>207</v>
      </c>
      <c r="C27" s="164"/>
      <c r="D27" s="166">
        <f>SUM(D28:D29)</f>
        <v>11920.456</v>
      </c>
      <c r="E27" s="166">
        <f t="shared" ref="E27:M27" si="12">SUM(E28:E29)</f>
        <v>5000</v>
      </c>
      <c r="F27" s="166">
        <f t="shared" si="12"/>
        <v>5000</v>
      </c>
      <c r="G27" s="166">
        <f t="shared" si="12"/>
        <v>1500</v>
      </c>
      <c r="H27" s="166">
        <f t="shared" si="12"/>
        <v>6920.4560000000001</v>
      </c>
      <c r="I27" s="166">
        <f t="shared" si="12"/>
        <v>7010</v>
      </c>
      <c r="J27" s="166">
        <f t="shared" si="12"/>
        <v>643.79279999999994</v>
      </c>
      <c r="K27" s="166">
        <f t="shared" si="12"/>
        <v>0</v>
      </c>
      <c r="L27" s="166">
        <f t="shared" si="12"/>
        <v>0</v>
      </c>
      <c r="M27" s="166">
        <f t="shared" si="12"/>
        <v>0</v>
      </c>
      <c r="N27" s="168"/>
    </row>
    <row r="28" spans="1:14" s="65" customFormat="1" ht="60.75" x14ac:dyDescent="0.3">
      <c r="A28" s="156">
        <v>12</v>
      </c>
      <c r="B28" s="157" t="s">
        <v>1355</v>
      </c>
      <c r="C28" s="125" t="s">
        <v>1415</v>
      </c>
      <c r="D28" s="158">
        <f>SUM(E28,H28,K28)</f>
        <v>5061.415</v>
      </c>
      <c r="E28" s="158">
        <v>2500</v>
      </c>
      <c r="F28" s="158">
        <v>2500</v>
      </c>
      <c r="G28" s="158">
        <v>1500</v>
      </c>
      <c r="H28" s="158">
        <v>2561.415</v>
      </c>
      <c r="I28" s="158">
        <v>2550</v>
      </c>
      <c r="J28" s="158">
        <v>624.89279999999997</v>
      </c>
      <c r="K28" s="159"/>
      <c r="L28" s="34"/>
      <c r="M28" s="34"/>
      <c r="N28" s="34"/>
    </row>
    <row r="29" spans="1:14" s="96" customFormat="1" ht="60.75" x14ac:dyDescent="0.3">
      <c r="A29" s="156">
        <f>A28+1</f>
        <v>13</v>
      </c>
      <c r="B29" s="157" t="s">
        <v>1356</v>
      </c>
      <c r="C29" s="125" t="s">
        <v>1415</v>
      </c>
      <c r="D29" s="158">
        <f>SUM(E29,H29,K29)</f>
        <v>6859.0410000000002</v>
      </c>
      <c r="E29" s="158">
        <v>2500</v>
      </c>
      <c r="F29" s="158">
        <v>2500</v>
      </c>
      <c r="G29" s="158"/>
      <c r="H29" s="158">
        <v>4359.0410000000002</v>
      </c>
      <c r="I29" s="158">
        <v>4460</v>
      </c>
      <c r="J29" s="158">
        <v>18.899999999999999</v>
      </c>
      <c r="K29" s="159"/>
      <c r="L29" s="34"/>
      <c r="M29" s="34"/>
      <c r="N29" s="99"/>
    </row>
    <row r="30" spans="1:14" s="65" customFormat="1" x14ac:dyDescent="0.3">
      <c r="A30" s="169"/>
      <c r="B30" s="170" t="s">
        <v>1357</v>
      </c>
      <c r="C30" s="172"/>
      <c r="D30" s="166">
        <f>SUM(D31)</f>
        <v>1802.36</v>
      </c>
      <c r="E30" s="166">
        <f t="shared" ref="E30:K30" si="13">SUM(E31)</f>
        <v>901.18</v>
      </c>
      <c r="F30" s="166"/>
      <c r="G30" s="166"/>
      <c r="H30" s="166">
        <v>901.18</v>
      </c>
      <c r="I30" s="166"/>
      <c r="J30" s="166"/>
      <c r="K30" s="166">
        <f t="shared" si="13"/>
        <v>0</v>
      </c>
      <c r="L30" s="167"/>
      <c r="M30" s="167"/>
      <c r="N30" s="167"/>
    </row>
    <row r="31" spans="1:14" s="96" customFormat="1" ht="40.5" x14ac:dyDescent="0.3">
      <c r="A31" s="156">
        <v>14</v>
      </c>
      <c r="B31" s="157" t="s">
        <v>1358</v>
      </c>
      <c r="C31" s="125" t="s">
        <v>1417</v>
      </c>
      <c r="D31" s="158">
        <f>SUM(E31,H31,K31)</f>
        <v>1802.36</v>
      </c>
      <c r="E31" s="158">
        <v>901.18</v>
      </c>
      <c r="F31" s="158"/>
      <c r="G31" s="158"/>
      <c r="H31" s="158">
        <v>901.18</v>
      </c>
      <c r="I31" s="158"/>
      <c r="J31" s="158"/>
      <c r="K31" s="159"/>
      <c r="L31" s="34"/>
      <c r="M31" s="34"/>
      <c r="N31" s="99"/>
    </row>
    <row r="32" spans="1:14" s="96" customFormat="1" x14ac:dyDescent="0.3">
      <c r="A32" s="173"/>
      <c r="B32" s="177" t="s">
        <v>1359</v>
      </c>
      <c r="C32" s="178"/>
      <c r="D32" s="175">
        <f>SUM(D33,D35,D37)</f>
        <v>11157.15712</v>
      </c>
      <c r="E32" s="175">
        <f t="shared" ref="E32:M32" si="14">SUM(E33,E35,E37)</f>
        <v>5488.8681200000001</v>
      </c>
      <c r="F32" s="175">
        <f t="shared" si="14"/>
        <v>1271.165</v>
      </c>
      <c r="G32" s="175">
        <f t="shared" si="14"/>
        <v>0</v>
      </c>
      <c r="H32" s="175">
        <f t="shared" si="14"/>
        <v>5668.2890000000007</v>
      </c>
      <c r="I32" s="175">
        <f t="shared" si="14"/>
        <v>1277.473</v>
      </c>
      <c r="J32" s="175">
        <f t="shared" si="14"/>
        <v>80.543000000000006</v>
      </c>
      <c r="K32" s="175">
        <f t="shared" si="14"/>
        <v>0</v>
      </c>
      <c r="L32" s="175">
        <f t="shared" si="14"/>
        <v>0</v>
      </c>
      <c r="M32" s="175">
        <f t="shared" si="14"/>
        <v>0</v>
      </c>
      <c r="N32" s="175"/>
    </row>
    <row r="33" spans="1:14" s="96" customFormat="1" x14ac:dyDescent="0.3">
      <c r="A33" s="169"/>
      <c r="B33" s="170" t="s">
        <v>222</v>
      </c>
      <c r="C33" s="164"/>
      <c r="D33" s="166">
        <f>SUM(D34)</f>
        <v>5050.6450000000004</v>
      </c>
      <c r="E33" s="166">
        <f t="shared" ref="E33:M33" si="15">SUM(E34)</f>
        <v>2500</v>
      </c>
      <c r="F33" s="166">
        <f t="shared" si="15"/>
        <v>0</v>
      </c>
      <c r="G33" s="166">
        <f t="shared" si="15"/>
        <v>0</v>
      </c>
      <c r="H33" s="166">
        <f t="shared" si="15"/>
        <v>2550.645</v>
      </c>
      <c r="I33" s="166">
        <f t="shared" si="15"/>
        <v>0</v>
      </c>
      <c r="J33" s="166">
        <f t="shared" si="15"/>
        <v>0</v>
      </c>
      <c r="K33" s="166">
        <f t="shared" si="15"/>
        <v>0</v>
      </c>
      <c r="L33" s="166">
        <f t="shared" si="15"/>
        <v>0</v>
      </c>
      <c r="M33" s="166">
        <f t="shared" si="15"/>
        <v>0</v>
      </c>
      <c r="N33" s="168"/>
    </row>
    <row r="34" spans="1:14" s="111" customFormat="1" ht="81" x14ac:dyDescent="0.3">
      <c r="A34" s="156">
        <v>15</v>
      </c>
      <c r="B34" s="157" t="s">
        <v>1360</v>
      </c>
      <c r="C34" s="125" t="s">
        <v>1418</v>
      </c>
      <c r="D34" s="158">
        <f>SUM(E34,H34,K34)</f>
        <v>5050.6450000000004</v>
      </c>
      <c r="E34" s="158">
        <v>2500</v>
      </c>
      <c r="F34" s="158"/>
      <c r="G34" s="158"/>
      <c r="H34" s="158">
        <v>2550.645</v>
      </c>
      <c r="I34" s="158"/>
      <c r="J34" s="158"/>
      <c r="K34" s="159"/>
      <c r="L34" s="155"/>
      <c r="M34" s="155"/>
      <c r="N34" s="155"/>
    </row>
    <row r="35" spans="1:14" s="65" customFormat="1" x14ac:dyDescent="0.3">
      <c r="A35" s="169"/>
      <c r="B35" s="170" t="s">
        <v>214</v>
      </c>
      <c r="C35" s="164"/>
      <c r="D35" s="166">
        <f>D36</f>
        <v>4543.3900000000003</v>
      </c>
      <c r="E35" s="166">
        <f t="shared" ref="E35:M35" si="16">E36</f>
        <v>2271.6950000000002</v>
      </c>
      <c r="F35" s="166">
        <f t="shared" si="16"/>
        <v>1271.165</v>
      </c>
      <c r="G35" s="166">
        <f t="shared" si="16"/>
        <v>0</v>
      </c>
      <c r="H35" s="166">
        <f t="shared" si="16"/>
        <v>2271.6950000000002</v>
      </c>
      <c r="I35" s="166">
        <f t="shared" si="16"/>
        <v>1271.165</v>
      </c>
      <c r="J35" s="166">
        <f t="shared" si="16"/>
        <v>74.234999999999999</v>
      </c>
      <c r="K35" s="166">
        <f t="shared" si="16"/>
        <v>0</v>
      </c>
      <c r="L35" s="166">
        <f t="shared" si="16"/>
        <v>0</v>
      </c>
      <c r="M35" s="166">
        <f t="shared" si="16"/>
        <v>0</v>
      </c>
      <c r="N35" s="167"/>
    </row>
    <row r="36" spans="1:14" s="96" customFormat="1" ht="121.5" x14ac:dyDescent="0.3">
      <c r="A36" s="156">
        <v>16</v>
      </c>
      <c r="B36" s="157" t="s">
        <v>1361</v>
      </c>
      <c r="C36" s="125" t="s">
        <v>1419</v>
      </c>
      <c r="D36" s="158">
        <f>SUM(E36,H36,K36)</f>
        <v>4543.3900000000003</v>
      </c>
      <c r="E36" s="158">
        <v>2271.6950000000002</v>
      </c>
      <c r="F36" s="158">
        <v>1271.165</v>
      </c>
      <c r="G36" s="158"/>
      <c r="H36" s="158">
        <v>2271.6950000000002</v>
      </c>
      <c r="I36" s="158">
        <v>1271.165</v>
      </c>
      <c r="J36" s="158">
        <v>74.234999999999999</v>
      </c>
      <c r="K36" s="159"/>
      <c r="L36" s="34"/>
      <c r="M36" s="34"/>
      <c r="N36" s="99" t="s">
        <v>1429</v>
      </c>
    </row>
    <row r="37" spans="1:14" s="96" customFormat="1" x14ac:dyDescent="0.3">
      <c r="A37" s="169"/>
      <c r="B37" s="170" t="s">
        <v>268</v>
      </c>
      <c r="C37" s="164"/>
      <c r="D37" s="166">
        <f>D38</f>
        <v>1563.12212</v>
      </c>
      <c r="E37" s="166">
        <f t="shared" ref="E37:M37" si="17">E38</f>
        <v>717.17312000000004</v>
      </c>
      <c r="F37" s="166">
        <f t="shared" si="17"/>
        <v>0</v>
      </c>
      <c r="G37" s="166">
        <f t="shared" si="17"/>
        <v>0</v>
      </c>
      <c r="H37" s="166">
        <f t="shared" si="17"/>
        <v>845.94900000000007</v>
      </c>
      <c r="I37" s="166">
        <f t="shared" si="17"/>
        <v>6.3079999999999998</v>
      </c>
      <c r="J37" s="166">
        <f t="shared" si="17"/>
        <v>6.3079999999999998</v>
      </c>
      <c r="K37" s="166">
        <f t="shared" si="17"/>
        <v>0</v>
      </c>
      <c r="L37" s="166">
        <f t="shared" si="17"/>
        <v>0</v>
      </c>
      <c r="M37" s="166">
        <f t="shared" si="17"/>
        <v>0</v>
      </c>
      <c r="N37" s="180"/>
    </row>
    <row r="38" spans="1:14" s="96" customFormat="1" ht="60.75" x14ac:dyDescent="0.3">
      <c r="A38" s="156">
        <f>A36+1</f>
        <v>17</v>
      </c>
      <c r="B38" s="160" t="s">
        <v>1362</v>
      </c>
      <c r="C38" s="125" t="s">
        <v>1420</v>
      </c>
      <c r="D38" s="158">
        <f>SUM(E38,H38,K38)</f>
        <v>1563.12212</v>
      </c>
      <c r="E38" s="162">
        <f>781.561-64.38788</f>
        <v>717.17312000000004</v>
      </c>
      <c r="F38" s="162"/>
      <c r="G38" s="162"/>
      <c r="H38" s="158">
        <v>845.94900000000007</v>
      </c>
      <c r="I38" s="158">
        <v>6.3079999999999998</v>
      </c>
      <c r="J38" s="158">
        <v>6.3079999999999998</v>
      </c>
      <c r="K38" s="159"/>
      <c r="L38" s="34"/>
      <c r="M38" s="34"/>
      <c r="N38" s="99"/>
    </row>
    <row r="39" spans="1:14" s="96" customFormat="1" x14ac:dyDescent="0.3">
      <c r="A39" s="173"/>
      <c r="B39" s="177" t="s">
        <v>1363</v>
      </c>
      <c r="C39" s="178"/>
      <c r="D39" s="175">
        <f>SUM(D40,D43)</f>
        <v>7948.7139999999999</v>
      </c>
      <c r="E39" s="175">
        <f t="shared" ref="E39:M39" si="18">SUM(E40,E43)</f>
        <v>3963.076</v>
      </c>
      <c r="F39" s="175">
        <f t="shared" si="18"/>
        <v>908.101</v>
      </c>
      <c r="G39" s="175">
        <f t="shared" si="18"/>
        <v>422.26499999999999</v>
      </c>
      <c r="H39" s="175">
        <f t="shared" si="18"/>
        <v>3985.6379999999999</v>
      </c>
      <c r="I39" s="175">
        <f t="shared" si="18"/>
        <v>908.10200000000009</v>
      </c>
      <c r="J39" s="175">
        <f t="shared" si="18"/>
        <v>470.56599999999997</v>
      </c>
      <c r="K39" s="175">
        <f t="shared" si="18"/>
        <v>0</v>
      </c>
      <c r="L39" s="175">
        <f t="shared" si="18"/>
        <v>0</v>
      </c>
      <c r="M39" s="175">
        <f t="shared" si="18"/>
        <v>0</v>
      </c>
      <c r="N39" s="179"/>
    </row>
    <row r="40" spans="1:14" s="96" customFormat="1" x14ac:dyDescent="0.3">
      <c r="A40" s="169"/>
      <c r="B40" s="170" t="s">
        <v>288</v>
      </c>
      <c r="C40" s="164"/>
      <c r="D40" s="166">
        <f>SUM(D41:D42)</f>
        <v>5526.152</v>
      </c>
      <c r="E40" s="166">
        <f t="shared" ref="E40:M40" si="19">SUM(E41:E42)</f>
        <v>2763.076</v>
      </c>
      <c r="F40" s="166">
        <f t="shared" si="19"/>
        <v>908.101</v>
      </c>
      <c r="G40" s="166">
        <f t="shared" si="19"/>
        <v>422.26499999999999</v>
      </c>
      <c r="H40" s="166">
        <f t="shared" si="19"/>
        <v>2763.076</v>
      </c>
      <c r="I40" s="166">
        <f t="shared" si="19"/>
        <v>908.10200000000009</v>
      </c>
      <c r="J40" s="166">
        <f t="shared" si="19"/>
        <v>470.56599999999997</v>
      </c>
      <c r="K40" s="166">
        <f t="shared" si="19"/>
        <v>0</v>
      </c>
      <c r="L40" s="166">
        <f t="shared" si="19"/>
        <v>0</v>
      </c>
      <c r="M40" s="166">
        <f t="shared" si="19"/>
        <v>0</v>
      </c>
      <c r="N40" s="168"/>
    </row>
    <row r="41" spans="1:14" s="96" customFormat="1" ht="81" x14ac:dyDescent="0.3">
      <c r="A41" s="156">
        <f>A38+1</f>
        <v>18</v>
      </c>
      <c r="B41" s="157" t="s">
        <v>1364</v>
      </c>
      <c r="C41" s="125" t="s">
        <v>1421</v>
      </c>
      <c r="D41" s="158">
        <f>SUM(E41,H41,K41)</f>
        <v>3806.55</v>
      </c>
      <c r="E41" s="158">
        <v>1903.2750000000001</v>
      </c>
      <c r="F41" s="158">
        <v>48.3</v>
      </c>
      <c r="G41" s="158"/>
      <c r="H41" s="158">
        <v>1903.2750000000001</v>
      </c>
      <c r="I41" s="158">
        <v>48.301000000000002</v>
      </c>
      <c r="J41" s="158">
        <v>48.301000000000002</v>
      </c>
      <c r="K41" s="159"/>
      <c r="L41" s="34"/>
      <c r="M41" s="34"/>
      <c r="N41" s="99" t="s">
        <v>1010</v>
      </c>
    </row>
    <row r="42" spans="1:14" s="96" customFormat="1" ht="101.25" x14ac:dyDescent="0.3">
      <c r="A42" s="156">
        <f>A41+1</f>
        <v>19</v>
      </c>
      <c r="B42" s="157" t="s">
        <v>1365</v>
      </c>
      <c r="C42" s="125" t="s">
        <v>1422</v>
      </c>
      <c r="D42" s="158">
        <f>SUM(E42,H42,K42)</f>
        <v>1719.6020000000001</v>
      </c>
      <c r="E42" s="158">
        <v>859.80100000000004</v>
      </c>
      <c r="F42" s="158">
        <v>859.80100000000004</v>
      </c>
      <c r="G42" s="158">
        <v>422.26499999999999</v>
      </c>
      <c r="H42" s="158">
        <v>859.80100000000004</v>
      </c>
      <c r="I42" s="158">
        <v>859.80100000000004</v>
      </c>
      <c r="J42" s="158">
        <v>422.26499999999999</v>
      </c>
      <c r="K42" s="159"/>
      <c r="L42" s="34"/>
      <c r="M42" s="34"/>
      <c r="N42" s="99" t="s">
        <v>1423</v>
      </c>
    </row>
    <row r="43" spans="1:14" s="96" customFormat="1" x14ac:dyDescent="0.3">
      <c r="A43" s="169"/>
      <c r="B43" s="170" t="s">
        <v>578</v>
      </c>
      <c r="C43" s="164"/>
      <c r="D43" s="166">
        <f>D44</f>
        <v>2422.5619999999999</v>
      </c>
      <c r="E43" s="166">
        <f t="shared" ref="E43:M43" si="20">E44</f>
        <v>1200</v>
      </c>
      <c r="F43" s="166">
        <f t="shared" si="20"/>
        <v>0</v>
      </c>
      <c r="G43" s="166">
        <f t="shared" si="20"/>
        <v>0</v>
      </c>
      <c r="H43" s="166">
        <f t="shared" si="20"/>
        <v>1222.5619999999999</v>
      </c>
      <c r="I43" s="166">
        <f t="shared" si="20"/>
        <v>0</v>
      </c>
      <c r="J43" s="166">
        <f t="shared" si="20"/>
        <v>0</v>
      </c>
      <c r="K43" s="166">
        <f t="shared" si="20"/>
        <v>0</v>
      </c>
      <c r="L43" s="166">
        <f t="shared" si="20"/>
        <v>0</v>
      </c>
      <c r="M43" s="166">
        <f t="shared" si="20"/>
        <v>0</v>
      </c>
      <c r="N43" s="168"/>
    </row>
    <row r="44" spans="1:14" s="91" customFormat="1" ht="60.75" x14ac:dyDescent="0.3">
      <c r="A44" s="156">
        <f>A42+1</f>
        <v>20</v>
      </c>
      <c r="B44" s="157" t="s">
        <v>1366</v>
      </c>
      <c r="C44" s="125" t="s">
        <v>1424</v>
      </c>
      <c r="D44" s="158">
        <f>SUM(E44,H44,K44)</f>
        <v>2422.5619999999999</v>
      </c>
      <c r="E44" s="158">
        <v>1200</v>
      </c>
      <c r="F44" s="158"/>
      <c r="G44" s="158"/>
      <c r="H44" s="158">
        <v>1222.5619999999999</v>
      </c>
      <c r="I44" s="158"/>
      <c r="J44" s="158"/>
      <c r="K44" s="159"/>
      <c r="L44" s="34"/>
      <c r="M44" s="34"/>
      <c r="N44" s="99"/>
    </row>
    <row r="45" spans="1:14" s="96" customFormat="1" x14ac:dyDescent="0.3">
      <c r="A45" s="173"/>
      <c r="B45" s="177" t="s">
        <v>1367</v>
      </c>
      <c r="C45" s="178"/>
      <c r="D45" s="175">
        <f>SUM(D46,D49,D51,D53,D55,D57,D59)</f>
        <v>19676.670000000002</v>
      </c>
      <c r="E45" s="175">
        <f t="shared" ref="E45:M45" si="21">SUM(E46,E49,E51,E53,E55,E57,E59)</f>
        <v>9646.4210000000003</v>
      </c>
      <c r="F45" s="175">
        <f t="shared" si="21"/>
        <v>3804.2170000000001</v>
      </c>
      <c r="G45" s="175">
        <f t="shared" si="21"/>
        <v>0</v>
      </c>
      <c r="H45" s="175">
        <f t="shared" si="21"/>
        <v>9297.2489999999998</v>
      </c>
      <c r="I45" s="175">
        <f t="shared" si="21"/>
        <v>2407.357</v>
      </c>
      <c r="J45" s="175">
        <f t="shared" si="21"/>
        <v>1128.9567999999999</v>
      </c>
      <c r="K45" s="175">
        <f t="shared" si="21"/>
        <v>733</v>
      </c>
      <c r="L45" s="175">
        <f t="shared" si="21"/>
        <v>0</v>
      </c>
      <c r="M45" s="175">
        <f t="shared" si="21"/>
        <v>0</v>
      </c>
      <c r="N45" s="179"/>
    </row>
    <row r="46" spans="1:14" s="91" customFormat="1" x14ac:dyDescent="0.3">
      <c r="A46" s="169"/>
      <c r="B46" s="170" t="s">
        <v>328</v>
      </c>
      <c r="C46" s="164"/>
      <c r="D46" s="166">
        <f>D47+D48</f>
        <v>4064.8429999999998</v>
      </c>
      <c r="E46" s="166">
        <f t="shared" ref="E46:M46" si="22">E47+E48</f>
        <v>2032.421</v>
      </c>
      <c r="F46" s="166">
        <f t="shared" ref="F46" si="23">F47+F48</f>
        <v>0</v>
      </c>
      <c r="G46" s="166">
        <f t="shared" ref="G46" si="24">G47+G48</f>
        <v>0</v>
      </c>
      <c r="H46" s="166">
        <f t="shared" ref="H46" si="25">H47+H48</f>
        <v>2032.422</v>
      </c>
      <c r="I46" s="166">
        <f t="shared" ref="I46" si="26">I47+I48</f>
        <v>54.353999999999999</v>
      </c>
      <c r="J46" s="166">
        <f t="shared" ref="J46" si="27">J47+J48</f>
        <v>54.353999999999999</v>
      </c>
      <c r="K46" s="166">
        <f t="shared" ref="K46" si="28">K47+K48</f>
        <v>0</v>
      </c>
      <c r="L46" s="166">
        <f t="shared" ref="L46" si="29">L47+L48</f>
        <v>0</v>
      </c>
      <c r="M46" s="166">
        <f t="shared" si="22"/>
        <v>0</v>
      </c>
      <c r="N46" s="168"/>
    </row>
    <row r="47" spans="1:14" s="91" customFormat="1" ht="40.5" x14ac:dyDescent="0.3">
      <c r="A47" s="156">
        <f>A44+1</f>
        <v>21</v>
      </c>
      <c r="B47" s="157" t="s">
        <v>1368</v>
      </c>
      <c r="C47" s="125" t="s">
        <v>1425</v>
      </c>
      <c r="D47" s="158">
        <f>SUM(E47,H47,K47)</f>
        <v>2546.2260000000001</v>
      </c>
      <c r="E47" s="158">
        <v>1273.1130000000001</v>
      </c>
      <c r="F47" s="158"/>
      <c r="G47" s="158"/>
      <c r="H47" s="158">
        <v>1273.1130000000001</v>
      </c>
      <c r="I47" s="158">
        <v>46.319000000000003</v>
      </c>
      <c r="J47" s="158">
        <v>46.319000000000003</v>
      </c>
      <c r="K47" s="159"/>
      <c r="L47" s="34"/>
      <c r="M47" s="34"/>
      <c r="N47" s="99"/>
    </row>
    <row r="48" spans="1:14" s="91" customFormat="1" ht="101.25" x14ac:dyDescent="0.3">
      <c r="A48" s="156">
        <f>A47+1</f>
        <v>22</v>
      </c>
      <c r="B48" s="160" t="s">
        <v>1369</v>
      </c>
      <c r="C48" s="125" t="s">
        <v>1426</v>
      </c>
      <c r="D48" s="158">
        <f>SUM(E48,H48,K48)</f>
        <v>1518.617</v>
      </c>
      <c r="E48" s="161">
        <v>759.30799999999999</v>
      </c>
      <c r="F48" s="161"/>
      <c r="G48" s="161"/>
      <c r="H48" s="162">
        <v>759.30899999999997</v>
      </c>
      <c r="I48" s="162">
        <v>8.0350000000000001</v>
      </c>
      <c r="J48" s="162">
        <v>8.0350000000000001</v>
      </c>
      <c r="K48" s="159"/>
      <c r="L48" s="34"/>
      <c r="M48" s="34"/>
      <c r="N48" s="99"/>
    </row>
    <row r="49" spans="1:14" s="91" customFormat="1" x14ac:dyDescent="0.3">
      <c r="A49" s="169"/>
      <c r="B49" s="170" t="s">
        <v>330</v>
      </c>
      <c r="C49" s="164"/>
      <c r="D49" s="166">
        <f>D50</f>
        <v>2556.4</v>
      </c>
      <c r="E49" s="166">
        <f t="shared" ref="E49:M49" si="30">E50</f>
        <v>1278</v>
      </c>
      <c r="F49" s="166">
        <f t="shared" si="30"/>
        <v>1161.7</v>
      </c>
      <c r="G49" s="166">
        <f t="shared" si="30"/>
        <v>0</v>
      </c>
      <c r="H49" s="166">
        <f t="shared" si="30"/>
        <v>1278.4000000000001</v>
      </c>
      <c r="I49" s="166">
        <f t="shared" si="30"/>
        <v>1278.4000000000001</v>
      </c>
      <c r="J49" s="166">
        <f t="shared" si="30"/>
        <v>0</v>
      </c>
      <c r="K49" s="166">
        <f t="shared" si="30"/>
        <v>0</v>
      </c>
      <c r="L49" s="166">
        <f t="shared" si="30"/>
        <v>0</v>
      </c>
      <c r="M49" s="166">
        <f t="shared" si="30"/>
        <v>0</v>
      </c>
      <c r="N49" s="168"/>
    </row>
    <row r="50" spans="1:14" s="91" customFormat="1" ht="60.75" x14ac:dyDescent="0.3">
      <c r="A50" s="156">
        <f>A48+1</f>
        <v>23</v>
      </c>
      <c r="B50" s="163" t="s">
        <v>1370</v>
      </c>
      <c r="C50" s="125" t="s">
        <v>1427</v>
      </c>
      <c r="D50" s="158">
        <f>SUM(E50,I50,K50)</f>
        <v>2556.4</v>
      </c>
      <c r="E50" s="158">
        <v>1278</v>
      </c>
      <c r="F50" s="158">
        <v>1161.7</v>
      </c>
      <c r="G50" s="158"/>
      <c r="H50" s="158">
        <v>1278.4000000000001</v>
      </c>
      <c r="I50" s="158">
        <v>1278.4000000000001</v>
      </c>
      <c r="J50" s="158"/>
      <c r="K50" s="159"/>
      <c r="L50" s="34"/>
      <c r="M50" s="34"/>
      <c r="N50" s="99" t="s">
        <v>1428</v>
      </c>
    </row>
    <row r="51" spans="1:14" s="91" customFormat="1" x14ac:dyDescent="0.3">
      <c r="A51" s="169"/>
      <c r="B51" s="170" t="s">
        <v>349</v>
      </c>
      <c r="C51" s="164"/>
      <c r="D51" s="166">
        <f>D52</f>
        <v>4381.7790000000005</v>
      </c>
      <c r="E51" s="166">
        <f t="shared" ref="E51:M51" si="31">E52</f>
        <v>2000</v>
      </c>
      <c r="F51" s="166">
        <f t="shared" si="31"/>
        <v>1062.5170000000001</v>
      </c>
      <c r="G51" s="166">
        <f t="shared" si="31"/>
        <v>0</v>
      </c>
      <c r="H51" s="166">
        <f t="shared" si="31"/>
        <v>2381.779</v>
      </c>
      <c r="I51" s="166">
        <f t="shared" si="31"/>
        <v>1074.6030000000001</v>
      </c>
      <c r="J51" s="166">
        <f t="shared" si="31"/>
        <v>1074.6027999999999</v>
      </c>
      <c r="K51" s="166">
        <f t="shared" si="31"/>
        <v>0</v>
      </c>
      <c r="L51" s="166">
        <f t="shared" si="31"/>
        <v>0</v>
      </c>
      <c r="M51" s="166">
        <f t="shared" si="31"/>
        <v>0</v>
      </c>
      <c r="N51" s="168"/>
    </row>
    <row r="52" spans="1:14" s="91" customFormat="1" ht="81" x14ac:dyDescent="0.3">
      <c r="A52" s="156">
        <f>A50+1</f>
        <v>24</v>
      </c>
      <c r="B52" s="157" t="s">
        <v>1371</v>
      </c>
      <c r="C52" s="125" t="s">
        <v>1430</v>
      </c>
      <c r="D52" s="158">
        <f>SUM(E52,H52,K52)</f>
        <v>4381.7790000000005</v>
      </c>
      <c r="E52" s="158">
        <v>2000</v>
      </c>
      <c r="F52" s="158">
        <v>1062.5170000000001</v>
      </c>
      <c r="G52" s="158"/>
      <c r="H52" s="158">
        <v>2381.779</v>
      </c>
      <c r="I52" s="158">
        <v>1074.6030000000001</v>
      </c>
      <c r="J52" s="158">
        <v>1074.6027999999999</v>
      </c>
      <c r="K52" s="159"/>
      <c r="L52" s="34"/>
      <c r="M52" s="34"/>
      <c r="N52" s="99" t="s">
        <v>1431</v>
      </c>
    </row>
    <row r="53" spans="1:14" s="97" customFormat="1" x14ac:dyDescent="0.25">
      <c r="A53" s="169"/>
      <c r="B53" s="170" t="s">
        <v>355</v>
      </c>
      <c r="C53" s="172"/>
      <c r="D53" s="166">
        <f>SUM(D54)</f>
        <v>1520.075</v>
      </c>
      <c r="E53" s="166">
        <f t="shared" ref="E53:M53" si="32">SUM(E54)</f>
        <v>760</v>
      </c>
      <c r="F53" s="166">
        <f t="shared" si="32"/>
        <v>0</v>
      </c>
      <c r="G53" s="166">
        <f t="shared" si="32"/>
        <v>0</v>
      </c>
      <c r="H53" s="166">
        <f t="shared" si="32"/>
        <v>607.07500000000005</v>
      </c>
      <c r="I53" s="166">
        <f t="shared" si="32"/>
        <v>0</v>
      </c>
      <c r="J53" s="166">
        <f t="shared" si="32"/>
        <v>0</v>
      </c>
      <c r="K53" s="166">
        <f t="shared" si="32"/>
        <v>153</v>
      </c>
      <c r="L53" s="166">
        <f t="shared" si="32"/>
        <v>0</v>
      </c>
      <c r="M53" s="166">
        <f t="shared" si="32"/>
        <v>0</v>
      </c>
      <c r="N53" s="181"/>
    </row>
    <row r="54" spans="1:14" s="91" customFormat="1" ht="40.5" x14ac:dyDescent="0.25">
      <c r="A54" s="156">
        <v>25</v>
      </c>
      <c r="B54" s="157" t="s">
        <v>1372</v>
      </c>
      <c r="C54" s="125" t="s">
        <v>1432</v>
      </c>
      <c r="D54" s="158">
        <f>SUM(E54,H54,K54)</f>
        <v>1520.075</v>
      </c>
      <c r="E54" s="158">
        <v>760</v>
      </c>
      <c r="F54" s="158"/>
      <c r="G54" s="158"/>
      <c r="H54" s="158">
        <v>607.07500000000005</v>
      </c>
      <c r="I54" s="158"/>
      <c r="J54" s="158"/>
      <c r="K54" s="158">
        <v>153</v>
      </c>
      <c r="L54" s="34"/>
      <c r="M54" s="34"/>
      <c r="N54" s="99" t="s">
        <v>707</v>
      </c>
    </row>
    <row r="55" spans="1:14" s="91" customFormat="1" x14ac:dyDescent="0.3">
      <c r="A55" s="169"/>
      <c r="B55" s="170" t="s">
        <v>370</v>
      </c>
      <c r="C55" s="164"/>
      <c r="D55" s="166">
        <f>D56</f>
        <v>3160</v>
      </c>
      <c r="E55" s="166">
        <f t="shared" ref="E55:M55" si="33">E56</f>
        <v>1580</v>
      </c>
      <c r="F55" s="166">
        <f t="shared" si="33"/>
        <v>1580</v>
      </c>
      <c r="G55" s="166">
        <f t="shared" si="33"/>
        <v>0</v>
      </c>
      <c r="H55" s="166">
        <f t="shared" si="33"/>
        <v>1580</v>
      </c>
      <c r="I55" s="166">
        <f t="shared" si="33"/>
        <v>0</v>
      </c>
      <c r="J55" s="166">
        <f t="shared" si="33"/>
        <v>0</v>
      </c>
      <c r="K55" s="166">
        <f t="shared" si="33"/>
        <v>0</v>
      </c>
      <c r="L55" s="166">
        <f t="shared" si="33"/>
        <v>0</v>
      </c>
      <c r="M55" s="166">
        <f t="shared" si="33"/>
        <v>0</v>
      </c>
      <c r="N55" s="168"/>
    </row>
    <row r="56" spans="1:14" s="73" customFormat="1" ht="40.5" x14ac:dyDescent="0.3">
      <c r="A56" s="156">
        <v>26</v>
      </c>
      <c r="B56" s="157" t="s">
        <v>1373</v>
      </c>
      <c r="C56" s="156" t="s">
        <v>1433</v>
      </c>
      <c r="D56" s="158">
        <f>SUM(E56,H56,K56)</f>
        <v>3160</v>
      </c>
      <c r="E56" s="158">
        <v>1580</v>
      </c>
      <c r="F56" s="158">
        <v>1580</v>
      </c>
      <c r="G56" s="158"/>
      <c r="H56" s="158">
        <v>1580</v>
      </c>
      <c r="I56" s="158"/>
      <c r="J56" s="158"/>
      <c r="K56" s="159"/>
      <c r="L56" s="124"/>
      <c r="M56" s="124"/>
      <c r="N56" s="182" t="s">
        <v>1459</v>
      </c>
    </row>
    <row r="57" spans="1:14" s="91" customFormat="1" x14ac:dyDescent="0.25">
      <c r="A57" s="169"/>
      <c r="B57" s="170" t="s">
        <v>375</v>
      </c>
      <c r="C57" s="169"/>
      <c r="D57" s="166">
        <f>SUM(D58)</f>
        <v>2233.5730000000003</v>
      </c>
      <c r="E57" s="166">
        <f t="shared" ref="E57:M57" si="34">SUM(E58)</f>
        <v>1116</v>
      </c>
      <c r="F57" s="166">
        <f t="shared" si="34"/>
        <v>0</v>
      </c>
      <c r="G57" s="166">
        <f t="shared" si="34"/>
        <v>0</v>
      </c>
      <c r="H57" s="166">
        <f t="shared" si="34"/>
        <v>1117.5730000000001</v>
      </c>
      <c r="I57" s="166">
        <f t="shared" si="34"/>
        <v>0</v>
      </c>
      <c r="J57" s="166">
        <f t="shared" si="34"/>
        <v>0</v>
      </c>
      <c r="K57" s="166">
        <f t="shared" si="34"/>
        <v>0</v>
      </c>
      <c r="L57" s="166">
        <f t="shared" si="34"/>
        <v>0</v>
      </c>
      <c r="M57" s="166">
        <f t="shared" si="34"/>
        <v>0</v>
      </c>
      <c r="N57" s="168"/>
    </row>
    <row r="58" spans="1:14" s="91" customFormat="1" ht="40.5" x14ac:dyDescent="0.3">
      <c r="A58" s="156">
        <v>27</v>
      </c>
      <c r="B58" s="157" t="s">
        <v>1374</v>
      </c>
      <c r="C58" s="125" t="s">
        <v>1434</v>
      </c>
      <c r="D58" s="158">
        <f>SUM(E58,H58,K58)</f>
        <v>2233.5730000000003</v>
      </c>
      <c r="E58" s="158">
        <v>1116</v>
      </c>
      <c r="F58" s="158"/>
      <c r="G58" s="158"/>
      <c r="H58" s="158">
        <v>1117.5730000000001</v>
      </c>
      <c r="I58" s="158"/>
      <c r="J58" s="158"/>
      <c r="K58" s="159"/>
      <c r="L58" s="34"/>
      <c r="M58" s="34"/>
      <c r="N58" s="99" t="s">
        <v>1436</v>
      </c>
    </row>
    <row r="59" spans="1:14" s="91" customFormat="1" x14ac:dyDescent="0.25">
      <c r="A59" s="169"/>
      <c r="B59" s="170" t="s">
        <v>388</v>
      </c>
      <c r="C59" s="169"/>
      <c r="D59" s="166">
        <f>SUM(D60)</f>
        <v>1760</v>
      </c>
      <c r="E59" s="166">
        <f t="shared" ref="E59:M59" si="35">SUM(E60)</f>
        <v>880</v>
      </c>
      <c r="F59" s="166">
        <f t="shared" si="35"/>
        <v>0</v>
      </c>
      <c r="G59" s="166">
        <f t="shared" si="35"/>
        <v>0</v>
      </c>
      <c r="H59" s="166">
        <f t="shared" si="35"/>
        <v>300</v>
      </c>
      <c r="I59" s="166">
        <f t="shared" si="35"/>
        <v>0</v>
      </c>
      <c r="J59" s="166">
        <f t="shared" si="35"/>
        <v>0</v>
      </c>
      <c r="K59" s="166">
        <f t="shared" si="35"/>
        <v>580</v>
      </c>
      <c r="L59" s="166">
        <f t="shared" si="35"/>
        <v>0</v>
      </c>
      <c r="M59" s="166">
        <f t="shared" si="35"/>
        <v>0</v>
      </c>
      <c r="N59" s="168"/>
    </row>
    <row r="60" spans="1:14" s="91" customFormat="1" ht="60.75" x14ac:dyDescent="0.25">
      <c r="A60" s="156">
        <v>28</v>
      </c>
      <c r="B60" s="157" t="s">
        <v>1375</v>
      </c>
      <c r="C60" s="125" t="s">
        <v>1435</v>
      </c>
      <c r="D60" s="158">
        <f>SUM(E60,H60,K60)</f>
        <v>1760</v>
      </c>
      <c r="E60" s="158">
        <v>880</v>
      </c>
      <c r="F60" s="158"/>
      <c r="G60" s="158"/>
      <c r="H60" s="158">
        <v>300</v>
      </c>
      <c r="I60" s="158"/>
      <c r="J60" s="158"/>
      <c r="K60" s="158">
        <v>580</v>
      </c>
      <c r="L60" s="34"/>
      <c r="M60" s="34"/>
      <c r="N60" s="99"/>
    </row>
    <row r="61" spans="1:14" s="91" customFormat="1" x14ac:dyDescent="0.3">
      <c r="A61" s="173"/>
      <c r="B61" s="177" t="s">
        <v>1376</v>
      </c>
      <c r="C61" s="178"/>
      <c r="D61" s="175">
        <f>SUM(D62,D64,D66,D68,D70,D72,D74,D76,D79)</f>
        <v>26846.652000000002</v>
      </c>
      <c r="E61" s="175">
        <f t="shared" ref="E61:M61" si="36">SUM(E62,E64,E66,E68,E70,E72,E74,E76,E79)</f>
        <v>13297.947</v>
      </c>
      <c r="F61" s="175">
        <f t="shared" si="36"/>
        <v>6288.4750000000004</v>
      </c>
      <c r="G61" s="175">
        <f t="shared" si="36"/>
        <v>1298</v>
      </c>
      <c r="H61" s="175">
        <f t="shared" si="36"/>
        <v>13548.704999999998</v>
      </c>
      <c r="I61" s="175">
        <f t="shared" si="36"/>
        <v>6428.5215000000007</v>
      </c>
      <c r="J61" s="175">
        <f t="shared" si="36"/>
        <v>2966.3935000000001</v>
      </c>
      <c r="K61" s="175">
        <f t="shared" si="36"/>
        <v>0</v>
      </c>
      <c r="L61" s="175">
        <f t="shared" si="36"/>
        <v>0</v>
      </c>
      <c r="M61" s="175">
        <f t="shared" si="36"/>
        <v>0</v>
      </c>
      <c r="N61" s="179"/>
    </row>
    <row r="62" spans="1:14" s="91" customFormat="1" x14ac:dyDescent="0.3">
      <c r="A62" s="169"/>
      <c r="B62" s="170" t="s">
        <v>406</v>
      </c>
      <c r="C62" s="164"/>
      <c r="D62" s="166">
        <f>D63</f>
        <v>1655.248</v>
      </c>
      <c r="E62" s="166">
        <f t="shared" ref="E62:M62" si="37">E63</f>
        <v>827.62400000000002</v>
      </c>
      <c r="F62" s="166">
        <f t="shared" si="37"/>
        <v>0</v>
      </c>
      <c r="G62" s="166">
        <f t="shared" si="37"/>
        <v>0</v>
      </c>
      <c r="H62" s="166">
        <f t="shared" si="37"/>
        <v>827.62400000000002</v>
      </c>
      <c r="I62" s="166">
        <f t="shared" si="37"/>
        <v>32.1</v>
      </c>
      <c r="J62" s="166">
        <f t="shared" si="37"/>
        <v>32.1</v>
      </c>
      <c r="K62" s="166">
        <f t="shared" si="37"/>
        <v>0</v>
      </c>
      <c r="L62" s="166">
        <f t="shared" si="37"/>
        <v>0</v>
      </c>
      <c r="M62" s="166">
        <f t="shared" si="37"/>
        <v>0</v>
      </c>
      <c r="N62" s="168"/>
    </row>
    <row r="63" spans="1:14" s="91" customFormat="1" ht="60.75" x14ac:dyDescent="0.25">
      <c r="A63" s="156">
        <v>29</v>
      </c>
      <c r="B63" s="157" t="s">
        <v>1377</v>
      </c>
      <c r="C63" s="125" t="s">
        <v>1437</v>
      </c>
      <c r="D63" s="158">
        <f>SUM(E63,H63,K63)</f>
        <v>1655.248</v>
      </c>
      <c r="E63" s="158">
        <v>827.62400000000002</v>
      </c>
      <c r="F63" s="158"/>
      <c r="G63" s="158"/>
      <c r="H63" s="158">
        <v>827.62400000000002</v>
      </c>
      <c r="I63" s="158">
        <v>32.1</v>
      </c>
      <c r="J63" s="158">
        <v>32.1</v>
      </c>
      <c r="K63" s="158"/>
      <c r="L63" s="34"/>
      <c r="M63" s="34"/>
      <c r="N63" s="99"/>
    </row>
    <row r="64" spans="1:14" s="91" customFormat="1" x14ac:dyDescent="0.3">
      <c r="A64" s="169"/>
      <c r="B64" s="170" t="s">
        <v>1378</v>
      </c>
      <c r="C64" s="164"/>
      <c r="D64" s="166">
        <f>D65</f>
        <v>2525.7439999999997</v>
      </c>
      <c r="E64" s="166">
        <f t="shared" ref="E64:M64" si="38">E65</f>
        <v>1260</v>
      </c>
      <c r="F64" s="166">
        <f t="shared" si="38"/>
        <v>0</v>
      </c>
      <c r="G64" s="166">
        <f t="shared" si="38"/>
        <v>0</v>
      </c>
      <c r="H64" s="166">
        <f t="shared" si="38"/>
        <v>1265.7439999999999</v>
      </c>
      <c r="I64" s="166">
        <f t="shared" si="38"/>
        <v>2.5106999999999999</v>
      </c>
      <c r="J64" s="166">
        <f t="shared" si="38"/>
        <v>2.5106999999999999</v>
      </c>
      <c r="K64" s="166">
        <f t="shared" si="38"/>
        <v>0</v>
      </c>
      <c r="L64" s="166">
        <f t="shared" si="38"/>
        <v>0</v>
      </c>
      <c r="M64" s="166">
        <f t="shared" si="38"/>
        <v>0</v>
      </c>
      <c r="N64" s="168"/>
    </row>
    <row r="65" spans="1:14" s="91" customFormat="1" ht="81" x14ac:dyDescent="0.25">
      <c r="A65" s="156">
        <f>A63+1</f>
        <v>30</v>
      </c>
      <c r="B65" s="157" t="s">
        <v>1379</v>
      </c>
      <c r="C65" s="125" t="s">
        <v>1438</v>
      </c>
      <c r="D65" s="158">
        <f>SUM(E65,H65,K65)</f>
        <v>2525.7439999999997</v>
      </c>
      <c r="E65" s="158">
        <v>1260</v>
      </c>
      <c r="F65" s="158"/>
      <c r="G65" s="158"/>
      <c r="H65" s="158">
        <v>1265.7439999999999</v>
      </c>
      <c r="I65" s="158">
        <v>2.5106999999999999</v>
      </c>
      <c r="J65" s="158">
        <v>2.5106999999999999</v>
      </c>
      <c r="K65" s="158"/>
      <c r="L65" s="34"/>
      <c r="M65" s="34"/>
      <c r="N65" s="99"/>
    </row>
    <row r="66" spans="1:14" s="91" customFormat="1" x14ac:dyDescent="0.3">
      <c r="A66" s="169"/>
      <c r="B66" s="170" t="s">
        <v>424</v>
      </c>
      <c r="C66" s="164"/>
      <c r="D66" s="166">
        <f>D67</f>
        <v>2596.56</v>
      </c>
      <c r="E66" s="166">
        <f t="shared" ref="E66:M66" si="39">E67</f>
        <v>1298.28</v>
      </c>
      <c r="F66" s="166">
        <f t="shared" si="39"/>
        <v>1298</v>
      </c>
      <c r="G66" s="166">
        <f t="shared" si="39"/>
        <v>1298</v>
      </c>
      <c r="H66" s="166">
        <f t="shared" si="39"/>
        <v>1298.28</v>
      </c>
      <c r="I66" s="166">
        <f t="shared" si="39"/>
        <v>1298</v>
      </c>
      <c r="J66" s="166">
        <f t="shared" si="39"/>
        <v>1298</v>
      </c>
      <c r="K66" s="166">
        <f t="shared" si="39"/>
        <v>0</v>
      </c>
      <c r="L66" s="166">
        <f t="shared" si="39"/>
        <v>0</v>
      </c>
      <c r="M66" s="166">
        <f t="shared" si="39"/>
        <v>0</v>
      </c>
      <c r="N66" s="168"/>
    </row>
    <row r="67" spans="1:14" s="91" customFormat="1" ht="40.5" x14ac:dyDescent="0.25">
      <c r="A67" s="156">
        <f>A65+1</f>
        <v>31</v>
      </c>
      <c r="B67" s="157" t="s">
        <v>1380</v>
      </c>
      <c r="C67" s="125" t="s">
        <v>1439</v>
      </c>
      <c r="D67" s="158">
        <f>SUM(E67,H67,K67)</f>
        <v>2596.56</v>
      </c>
      <c r="E67" s="158">
        <v>1298.28</v>
      </c>
      <c r="F67" s="158">
        <v>1298</v>
      </c>
      <c r="G67" s="158">
        <v>1298</v>
      </c>
      <c r="H67" s="158">
        <v>1298.28</v>
      </c>
      <c r="I67" s="158">
        <v>1298</v>
      </c>
      <c r="J67" s="158">
        <v>1298</v>
      </c>
      <c r="K67" s="158"/>
      <c r="L67" s="34"/>
      <c r="M67" s="34"/>
      <c r="N67" s="99" t="s">
        <v>1440</v>
      </c>
    </row>
    <row r="68" spans="1:14" s="91" customFormat="1" x14ac:dyDescent="0.25">
      <c r="A68" s="169"/>
      <c r="B68" s="170" t="s">
        <v>432</v>
      </c>
      <c r="C68" s="172"/>
      <c r="D68" s="166">
        <f>SUM(D69)</f>
        <v>2108.1149999999998</v>
      </c>
      <c r="E68" s="166">
        <f t="shared" ref="E68:M68" si="40">SUM(E69)</f>
        <v>1054.057</v>
      </c>
      <c r="F68" s="166">
        <f t="shared" si="40"/>
        <v>0</v>
      </c>
      <c r="G68" s="166">
        <f t="shared" si="40"/>
        <v>0</v>
      </c>
      <c r="H68" s="166">
        <f t="shared" si="40"/>
        <v>1054.058</v>
      </c>
      <c r="I68" s="166">
        <f t="shared" si="40"/>
        <v>0</v>
      </c>
      <c r="J68" s="166">
        <f t="shared" si="40"/>
        <v>0</v>
      </c>
      <c r="K68" s="166">
        <f t="shared" si="40"/>
        <v>0</v>
      </c>
      <c r="L68" s="166">
        <f t="shared" si="40"/>
        <v>0</v>
      </c>
      <c r="M68" s="166">
        <f t="shared" si="40"/>
        <v>0</v>
      </c>
      <c r="N68" s="168"/>
    </row>
    <row r="69" spans="1:14" s="91" customFormat="1" ht="40.5" x14ac:dyDescent="0.25">
      <c r="A69" s="156">
        <v>32</v>
      </c>
      <c r="B69" s="157" t="s">
        <v>1381</v>
      </c>
      <c r="C69" s="125" t="s">
        <v>1441</v>
      </c>
      <c r="D69" s="158">
        <f>SUM(E69,H69,K69)</f>
        <v>2108.1149999999998</v>
      </c>
      <c r="E69" s="158">
        <v>1054.057</v>
      </c>
      <c r="F69" s="158"/>
      <c r="G69" s="158"/>
      <c r="H69" s="158">
        <v>1054.058</v>
      </c>
      <c r="I69" s="158"/>
      <c r="J69" s="158"/>
      <c r="K69" s="158"/>
      <c r="L69" s="34"/>
      <c r="M69" s="34"/>
      <c r="N69" s="99"/>
    </row>
    <row r="70" spans="1:14" s="91" customFormat="1" x14ac:dyDescent="0.3">
      <c r="A70" s="169"/>
      <c r="B70" s="170" t="s">
        <v>439</v>
      </c>
      <c r="C70" s="164"/>
      <c r="D70" s="166">
        <f>D71</f>
        <v>1989.8339999999998</v>
      </c>
      <c r="E70" s="166">
        <f t="shared" ref="E70:M70" si="41">E71</f>
        <v>989.83399999999995</v>
      </c>
      <c r="F70" s="166">
        <f t="shared" si="41"/>
        <v>759.37300000000005</v>
      </c>
      <c r="G70" s="166">
        <f t="shared" si="41"/>
        <v>0</v>
      </c>
      <c r="H70" s="166">
        <f t="shared" si="41"/>
        <v>1000</v>
      </c>
      <c r="I70" s="166">
        <f t="shared" si="41"/>
        <v>776.66579999999999</v>
      </c>
      <c r="J70" s="166">
        <f t="shared" si="41"/>
        <v>776.66579999999999</v>
      </c>
      <c r="K70" s="166">
        <f t="shared" si="41"/>
        <v>0</v>
      </c>
      <c r="L70" s="166">
        <f t="shared" si="41"/>
        <v>0</v>
      </c>
      <c r="M70" s="166">
        <f t="shared" si="41"/>
        <v>0</v>
      </c>
      <c r="N70" s="168"/>
    </row>
    <row r="71" spans="1:14" s="91" customFormat="1" ht="141.75" x14ac:dyDescent="0.25">
      <c r="A71" s="156">
        <v>33</v>
      </c>
      <c r="B71" s="157" t="s">
        <v>1382</v>
      </c>
      <c r="C71" s="125" t="s">
        <v>1442</v>
      </c>
      <c r="D71" s="158">
        <f>SUM(E71,H71,K71)</f>
        <v>1989.8339999999998</v>
      </c>
      <c r="E71" s="158">
        <v>989.83399999999995</v>
      </c>
      <c r="F71" s="158">
        <v>759.37300000000005</v>
      </c>
      <c r="G71" s="158"/>
      <c r="H71" s="158">
        <v>1000</v>
      </c>
      <c r="I71" s="158">
        <v>776.66579999999999</v>
      </c>
      <c r="J71" s="158">
        <v>776.66579999999999</v>
      </c>
      <c r="K71" s="158"/>
      <c r="L71" s="34"/>
      <c r="M71" s="34"/>
      <c r="N71" s="99" t="s">
        <v>1443</v>
      </c>
    </row>
    <row r="72" spans="1:14" s="91" customFormat="1" x14ac:dyDescent="0.3">
      <c r="A72" s="169"/>
      <c r="B72" s="170" t="s">
        <v>451</v>
      </c>
      <c r="C72" s="164"/>
      <c r="D72" s="166">
        <f>D73</f>
        <v>4695.93</v>
      </c>
      <c r="E72" s="166">
        <f t="shared" ref="E72:M72" si="42">E73</f>
        <v>2347</v>
      </c>
      <c r="F72" s="166">
        <f t="shared" si="42"/>
        <v>2347</v>
      </c>
      <c r="G72" s="166">
        <f t="shared" si="42"/>
        <v>0</v>
      </c>
      <c r="H72" s="166">
        <f t="shared" si="42"/>
        <v>2348.9299999999998</v>
      </c>
      <c r="I72" s="166">
        <f t="shared" si="42"/>
        <v>2348.9299999999998</v>
      </c>
      <c r="J72" s="166">
        <f t="shared" si="42"/>
        <v>0</v>
      </c>
      <c r="K72" s="166">
        <f t="shared" si="42"/>
        <v>0</v>
      </c>
      <c r="L72" s="166">
        <f t="shared" si="42"/>
        <v>0</v>
      </c>
      <c r="M72" s="166">
        <f t="shared" si="42"/>
        <v>0</v>
      </c>
      <c r="N72" s="168"/>
    </row>
    <row r="73" spans="1:14" s="91" customFormat="1" ht="81" x14ac:dyDescent="0.25">
      <c r="A73" s="156">
        <f>A71+1</f>
        <v>34</v>
      </c>
      <c r="B73" s="157" t="s">
        <v>1383</v>
      </c>
      <c r="C73" s="125" t="s">
        <v>1444</v>
      </c>
      <c r="D73" s="158">
        <f>SUM(E73,H73,K73)</f>
        <v>4695.93</v>
      </c>
      <c r="E73" s="158">
        <v>2347</v>
      </c>
      <c r="F73" s="158">
        <v>2347</v>
      </c>
      <c r="G73" s="158"/>
      <c r="H73" s="158">
        <v>2348.9299999999998</v>
      </c>
      <c r="I73" s="158">
        <v>2348.9299999999998</v>
      </c>
      <c r="J73" s="158"/>
      <c r="K73" s="158"/>
      <c r="L73" s="34"/>
      <c r="M73" s="34"/>
      <c r="N73" s="99" t="s">
        <v>1445</v>
      </c>
    </row>
    <row r="74" spans="1:14" s="91" customFormat="1" x14ac:dyDescent="0.3">
      <c r="A74" s="169"/>
      <c r="B74" s="170" t="s">
        <v>459</v>
      </c>
      <c r="C74" s="164"/>
      <c r="D74" s="166">
        <f>D75</f>
        <v>2997.6089999999999</v>
      </c>
      <c r="E74" s="166">
        <f t="shared" ref="E74:M74" si="43">E75</f>
        <v>1498.8</v>
      </c>
      <c r="F74" s="166">
        <f t="shared" si="43"/>
        <v>857.1</v>
      </c>
      <c r="G74" s="166">
        <f t="shared" si="43"/>
        <v>0</v>
      </c>
      <c r="H74" s="166">
        <f t="shared" si="43"/>
        <v>1498.809</v>
      </c>
      <c r="I74" s="166">
        <f t="shared" si="43"/>
        <v>857.11699999999996</v>
      </c>
      <c r="J74" s="166">
        <f t="shared" si="43"/>
        <v>857.11699999999996</v>
      </c>
      <c r="K74" s="166">
        <f t="shared" si="43"/>
        <v>0</v>
      </c>
      <c r="L74" s="166">
        <f t="shared" si="43"/>
        <v>0</v>
      </c>
      <c r="M74" s="166">
        <f t="shared" si="43"/>
        <v>0</v>
      </c>
      <c r="N74" s="168"/>
    </row>
    <row r="75" spans="1:14" s="91" customFormat="1" ht="40.5" x14ac:dyDescent="0.25">
      <c r="A75" s="156">
        <f>A73+1</f>
        <v>35</v>
      </c>
      <c r="B75" s="157" t="s">
        <v>1384</v>
      </c>
      <c r="C75" s="125" t="s">
        <v>1446</v>
      </c>
      <c r="D75" s="158">
        <f>SUM(E75,H75,K75)</f>
        <v>2997.6089999999999</v>
      </c>
      <c r="E75" s="158">
        <v>1498.8</v>
      </c>
      <c r="F75" s="158">
        <v>857.1</v>
      </c>
      <c r="G75" s="158"/>
      <c r="H75" s="158">
        <v>1498.809</v>
      </c>
      <c r="I75" s="158">
        <v>857.11699999999996</v>
      </c>
      <c r="J75" s="158">
        <v>857.11699999999996</v>
      </c>
      <c r="K75" s="158"/>
      <c r="L75" s="34"/>
      <c r="M75" s="34"/>
      <c r="N75" s="99"/>
    </row>
    <row r="76" spans="1:14" s="91" customFormat="1" x14ac:dyDescent="0.3">
      <c r="A76" s="169"/>
      <c r="B76" s="170" t="s">
        <v>461</v>
      </c>
      <c r="C76" s="164"/>
      <c r="D76" s="166">
        <f>SUM(D77:D78)</f>
        <v>5254.9</v>
      </c>
      <c r="E76" s="166">
        <f t="shared" ref="E76:M76" si="44">SUM(E77:E78)</f>
        <v>2522.3519999999999</v>
      </c>
      <c r="F76" s="166">
        <f t="shared" si="44"/>
        <v>1027.002</v>
      </c>
      <c r="G76" s="166">
        <f t="shared" si="44"/>
        <v>0</v>
      </c>
      <c r="H76" s="166">
        <f t="shared" si="44"/>
        <v>2732.5479999999998</v>
      </c>
      <c r="I76" s="166">
        <f t="shared" si="44"/>
        <v>1113.1980000000001</v>
      </c>
      <c r="J76" s="166">
        <f t="shared" si="44"/>
        <v>0</v>
      </c>
      <c r="K76" s="166">
        <f t="shared" si="44"/>
        <v>0</v>
      </c>
      <c r="L76" s="166">
        <f t="shared" si="44"/>
        <v>0</v>
      </c>
      <c r="M76" s="166">
        <f t="shared" si="44"/>
        <v>0</v>
      </c>
      <c r="N76" s="168"/>
    </row>
    <row r="77" spans="1:14" s="91" customFormat="1" ht="65.25" customHeight="1" x14ac:dyDescent="0.25">
      <c r="A77" s="156">
        <f>A75+1</f>
        <v>36</v>
      </c>
      <c r="B77" s="157" t="s">
        <v>1385</v>
      </c>
      <c r="C77" s="125" t="s">
        <v>1448</v>
      </c>
      <c r="D77" s="158">
        <f>SUM(E77,H77,K77)</f>
        <v>3100</v>
      </c>
      <c r="E77" s="158">
        <v>1488</v>
      </c>
      <c r="F77" s="158"/>
      <c r="G77" s="158"/>
      <c r="H77" s="158">
        <v>1612</v>
      </c>
      <c r="I77" s="158"/>
      <c r="J77" s="158"/>
      <c r="K77" s="158"/>
      <c r="L77" s="34"/>
      <c r="M77" s="34"/>
      <c r="N77" s="99" t="s">
        <v>1436</v>
      </c>
    </row>
    <row r="78" spans="1:14" s="73" customFormat="1" ht="60.75" x14ac:dyDescent="0.25">
      <c r="A78" s="156">
        <f>A77+1</f>
        <v>37</v>
      </c>
      <c r="B78" s="157" t="s">
        <v>1386</v>
      </c>
      <c r="C78" s="125" t="s">
        <v>1447</v>
      </c>
      <c r="D78" s="158">
        <f>SUM(E78,H78,K78)</f>
        <v>2154.9</v>
      </c>
      <c r="E78" s="158">
        <v>1034.3520000000001</v>
      </c>
      <c r="F78" s="158">
        <v>1027.002</v>
      </c>
      <c r="G78" s="158"/>
      <c r="H78" s="158">
        <v>1120.548</v>
      </c>
      <c r="I78" s="158">
        <v>1113.1980000000001</v>
      </c>
      <c r="J78" s="158"/>
      <c r="K78" s="158"/>
      <c r="L78" s="34"/>
      <c r="M78" s="34"/>
      <c r="N78" s="182" t="s">
        <v>1449</v>
      </c>
    </row>
    <row r="79" spans="1:14" s="91" customFormat="1" x14ac:dyDescent="0.3">
      <c r="A79" s="169"/>
      <c r="B79" s="170" t="s">
        <v>467</v>
      </c>
      <c r="C79" s="164"/>
      <c r="D79" s="166">
        <f>D80</f>
        <v>3022.712</v>
      </c>
      <c r="E79" s="166">
        <f t="shared" ref="E79:M79" si="45">E80</f>
        <v>1500</v>
      </c>
      <c r="F79" s="166">
        <f t="shared" si="45"/>
        <v>0</v>
      </c>
      <c r="G79" s="166">
        <f t="shared" si="45"/>
        <v>0</v>
      </c>
      <c r="H79" s="166">
        <f t="shared" si="45"/>
        <v>1522.712</v>
      </c>
      <c r="I79" s="166">
        <f t="shared" si="45"/>
        <v>0</v>
      </c>
      <c r="J79" s="166">
        <f t="shared" si="45"/>
        <v>0</v>
      </c>
      <c r="K79" s="166">
        <f t="shared" si="45"/>
        <v>0</v>
      </c>
      <c r="L79" s="166">
        <f t="shared" si="45"/>
        <v>0</v>
      </c>
      <c r="M79" s="166">
        <f t="shared" si="45"/>
        <v>0</v>
      </c>
      <c r="N79" s="168"/>
    </row>
    <row r="80" spans="1:14" s="91" customFormat="1" ht="40.5" x14ac:dyDescent="0.25">
      <c r="A80" s="156">
        <f>A78+1</f>
        <v>38</v>
      </c>
      <c r="B80" s="157" t="s">
        <v>1387</v>
      </c>
      <c r="C80" s="125" t="s">
        <v>1450</v>
      </c>
      <c r="D80" s="158">
        <f>SUM(E80,H80,K80)</f>
        <v>3022.712</v>
      </c>
      <c r="E80" s="158">
        <v>1500</v>
      </c>
      <c r="F80" s="158"/>
      <c r="G80" s="158"/>
      <c r="H80" s="158">
        <v>1522.712</v>
      </c>
      <c r="I80" s="158"/>
      <c r="J80" s="158"/>
      <c r="K80" s="158"/>
      <c r="L80" s="34"/>
      <c r="M80" s="34"/>
      <c r="N80" s="99"/>
    </row>
    <row r="81" spans="1:14" s="91" customFormat="1" x14ac:dyDescent="0.3">
      <c r="A81" s="173"/>
      <c r="B81" s="177" t="s">
        <v>1388</v>
      </c>
      <c r="C81" s="178"/>
      <c r="D81" s="175">
        <f>SUM(D82,D84,D86)</f>
        <v>8552.7000000000007</v>
      </c>
      <c r="E81" s="175">
        <f t="shared" ref="E81:M81" si="46">SUM(E82,E84,E86)</f>
        <v>4276.3500000000004</v>
      </c>
      <c r="F81" s="175">
        <f t="shared" si="46"/>
        <v>0</v>
      </c>
      <c r="G81" s="175">
        <f t="shared" si="46"/>
        <v>0</v>
      </c>
      <c r="H81" s="175">
        <f t="shared" si="46"/>
        <v>4276.3500000000004</v>
      </c>
      <c r="I81" s="175">
        <f t="shared" si="46"/>
        <v>0</v>
      </c>
      <c r="J81" s="175">
        <f t="shared" si="46"/>
        <v>0</v>
      </c>
      <c r="K81" s="175">
        <f t="shared" si="46"/>
        <v>0</v>
      </c>
      <c r="L81" s="175">
        <f t="shared" si="46"/>
        <v>0</v>
      </c>
      <c r="M81" s="175">
        <f t="shared" si="46"/>
        <v>0</v>
      </c>
      <c r="N81" s="179"/>
    </row>
    <row r="82" spans="1:14" s="91" customFormat="1" x14ac:dyDescent="0.3">
      <c r="A82" s="169"/>
      <c r="B82" s="170" t="s">
        <v>472</v>
      </c>
      <c r="C82" s="164"/>
      <c r="D82" s="166">
        <f>D83</f>
        <v>1750</v>
      </c>
      <c r="E82" s="166">
        <f t="shared" ref="E82:M82" si="47">E83</f>
        <v>875</v>
      </c>
      <c r="F82" s="166">
        <f t="shared" si="47"/>
        <v>0</v>
      </c>
      <c r="G82" s="166">
        <f t="shared" si="47"/>
        <v>0</v>
      </c>
      <c r="H82" s="166">
        <f t="shared" si="47"/>
        <v>875</v>
      </c>
      <c r="I82" s="166">
        <f t="shared" si="47"/>
        <v>0</v>
      </c>
      <c r="J82" s="166">
        <f t="shared" si="47"/>
        <v>0</v>
      </c>
      <c r="K82" s="166">
        <f t="shared" si="47"/>
        <v>0</v>
      </c>
      <c r="L82" s="166">
        <f t="shared" si="47"/>
        <v>0</v>
      </c>
      <c r="M82" s="166">
        <f t="shared" si="47"/>
        <v>0</v>
      </c>
      <c r="N82" s="168"/>
    </row>
    <row r="83" spans="1:14" s="73" customFormat="1" ht="60.75" x14ac:dyDescent="0.25">
      <c r="A83" s="156">
        <f>A80+1</f>
        <v>39</v>
      </c>
      <c r="B83" s="157" t="s">
        <v>1389</v>
      </c>
      <c r="C83" s="125" t="s">
        <v>1451</v>
      </c>
      <c r="D83" s="158">
        <f>SUM(E83,H83,K83)</f>
        <v>1750</v>
      </c>
      <c r="E83" s="158">
        <v>875</v>
      </c>
      <c r="F83" s="158"/>
      <c r="G83" s="158"/>
      <c r="H83" s="158">
        <v>875</v>
      </c>
      <c r="I83" s="158"/>
      <c r="J83" s="158"/>
      <c r="K83" s="158"/>
      <c r="L83" s="34"/>
      <c r="M83" s="34"/>
      <c r="N83" s="182" t="s">
        <v>1452</v>
      </c>
    </row>
    <row r="84" spans="1:14" s="91" customFormat="1" x14ac:dyDescent="0.25">
      <c r="A84" s="169"/>
      <c r="B84" s="170" t="s">
        <v>476</v>
      </c>
      <c r="C84" s="172"/>
      <c r="D84" s="166">
        <f>SUM(D85)</f>
        <v>3399.82</v>
      </c>
      <c r="E84" s="166">
        <f t="shared" ref="E84:M84" si="48">SUM(E85)</f>
        <v>1699.91</v>
      </c>
      <c r="F84" s="166">
        <f t="shared" si="48"/>
        <v>0</v>
      </c>
      <c r="G84" s="166">
        <f t="shared" si="48"/>
        <v>0</v>
      </c>
      <c r="H84" s="166">
        <f t="shared" si="48"/>
        <v>1699.91</v>
      </c>
      <c r="I84" s="166">
        <f t="shared" si="48"/>
        <v>0</v>
      </c>
      <c r="J84" s="166">
        <f t="shared" si="48"/>
        <v>0</v>
      </c>
      <c r="K84" s="166">
        <f t="shared" si="48"/>
        <v>0</v>
      </c>
      <c r="L84" s="166">
        <f t="shared" si="48"/>
        <v>0</v>
      </c>
      <c r="M84" s="166">
        <f t="shared" si="48"/>
        <v>0</v>
      </c>
      <c r="N84" s="168"/>
    </row>
    <row r="85" spans="1:14" s="91" customFormat="1" ht="81" x14ac:dyDescent="0.25">
      <c r="A85" s="156">
        <v>40</v>
      </c>
      <c r="B85" s="157" t="s">
        <v>1390</v>
      </c>
      <c r="C85" s="125" t="s">
        <v>1453</v>
      </c>
      <c r="D85" s="158">
        <f>SUM(E85,H85,K85)</f>
        <v>3399.82</v>
      </c>
      <c r="E85" s="158">
        <v>1699.91</v>
      </c>
      <c r="F85" s="158"/>
      <c r="G85" s="158"/>
      <c r="H85" s="158">
        <v>1699.91</v>
      </c>
      <c r="I85" s="158"/>
      <c r="J85" s="158"/>
      <c r="K85" s="158"/>
      <c r="L85" s="34"/>
      <c r="M85" s="34"/>
      <c r="N85" s="119" t="s">
        <v>1454</v>
      </c>
    </row>
    <row r="86" spans="1:14" s="73" customFormat="1" x14ac:dyDescent="0.3">
      <c r="A86" s="169"/>
      <c r="B86" s="170" t="s">
        <v>509</v>
      </c>
      <c r="C86" s="164"/>
      <c r="D86" s="166">
        <f>D87</f>
        <v>3402.88</v>
      </c>
      <c r="E86" s="166">
        <f t="shared" ref="E86:M86" si="49">E87</f>
        <v>1701.44</v>
      </c>
      <c r="F86" s="166">
        <f t="shared" si="49"/>
        <v>0</v>
      </c>
      <c r="G86" s="166">
        <f t="shared" si="49"/>
        <v>0</v>
      </c>
      <c r="H86" s="166">
        <f t="shared" si="49"/>
        <v>1701.44</v>
      </c>
      <c r="I86" s="166">
        <f t="shared" si="49"/>
        <v>0</v>
      </c>
      <c r="J86" s="166">
        <f t="shared" si="49"/>
        <v>0</v>
      </c>
      <c r="K86" s="166">
        <f t="shared" si="49"/>
        <v>0</v>
      </c>
      <c r="L86" s="166">
        <f t="shared" si="49"/>
        <v>0</v>
      </c>
      <c r="M86" s="166">
        <f t="shared" si="49"/>
        <v>0</v>
      </c>
      <c r="N86" s="167"/>
    </row>
    <row r="87" spans="1:14" s="96" customFormat="1" ht="81" x14ac:dyDescent="0.25">
      <c r="A87" s="156">
        <v>41</v>
      </c>
      <c r="B87" s="157" t="s">
        <v>1391</v>
      </c>
      <c r="C87" s="125" t="s">
        <v>1455</v>
      </c>
      <c r="D87" s="158">
        <f>SUM(E87,H87,K87)</f>
        <v>3402.88</v>
      </c>
      <c r="E87" s="158">
        <v>1701.44</v>
      </c>
      <c r="F87" s="158"/>
      <c r="G87" s="158"/>
      <c r="H87" s="158">
        <v>1701.44</v>
      </c>
      <c r="I87" s="158"/>
      <c r="J87" s="158"/>
      <c r="K87" s="158"/>
      <c r="L87" s="34"/>
      <c r="M87" s="34"/>
      <c r="N87" s="99"/>
    </row>
    <row r="88" spans="1:14" s="96" customFormat="1" x14ac:dyDescent="0.3">
      <c r="A88" s="173"/>
      <c r="B88" s="177" t="s">
        <v>1392</v>
      </c>
      <c r="C88" s="178"/>
      <c r="D88" s="175">
        <f>SUM(D89,D91,D93,D95)</f>
        <v>9277.65</v>
      </c>
      <c r="E88" s="175">
        <f t="shared" ref="E88:M88" si="50">SUM(E89,E91,E93,E95)</f>
        <v>4637.7979999999998</v>
      </c>
      <c r="F88" s="175">
        <f t="shared" si="50"/>
        <v>1816.473</v>
      </c>
      <c r="G88" s="175">
        <f t="shared" si="50"/>
        <v>0</v>
      </c>
      <c r="H88" s="175">
        <f t="shared" si="50"/>
        <v>4539.8519999999999</v>
      </c>
      <c r="I88" s="175">
        <f t="shared" si="50"/>
        <v>2459.3289999999997</v>
      </c>
      <c r="J88" s="175">
        <f t="shared" si="50"/>
        <v>1119.4070000000002</v>
      </c>
      <c r="K88" s="175">
        <f t="shared" si="50"/>
        <v>100</v>
      </c>
      <c r="L88" s="175">
        <f t="shared" si="50"/>
        <v>0</v>
      </c>
      <c r="M88" s="175">
        <f t="shared" si="50"/>
        <v>0</v>
      </c>
      <c r="N88" s="179"/>
    </row>
    <row r="89" spans="1:14" s="96" customFormat="1" x14ac:dyDescent="0.3">
      <c r="A89" s="169"/>
      <c r="B89" s="170" t="s">
        <v>538</v>
      </c>
      <c r="C89" s="164"/>
      <c r="D89" s="166">
        <f>SUM(D90)</f>
        <v>2647.5</v>
      </c>
      <c r="E89" s="166">
        <f t="shared" ref="E89:M89" si="51">SUM(E90)</f>
        <v>1323.75</v>
      </c>
      <c r="F89" s="166">
        <f t="shared" si="51"/>
        <v>1323.75</v>
      </c>
      <c r="G89" s="166">
        <f t="shared" si="51"/>
        <v>0</v>
      </c>
      <c r="H89" s="166">
        <f t="shared" si="51"/>
        <v>1323.75</v>
      </c>
      <c r="I89" s="166">
        <f t="shared" si="51"/>
        <v>1324</v>
      </c>
      <c r="J89" s="166">
        <f t="shared" si="51"/>
        <v>0</v>
      </c>
      <c r="K89" s="166">
        <f t="shared" si="51"/>
        <v>0</v>
      </c>
      <c r="L89" s="166">
        <f t="shared" si="51"/>
        <v>0</v>
      </c>
      <c r="M89" s="166">
        <f t="shared" si="51"/>
        <v>0</v>
      </c>
      <c r="N89" s="168"/>
    </row>
    <row r="90" spans="1:14" s="96" customFormat="1" ht="60.75" x14ac:dyDescent="0.25">
      <c r="A90" s="156">
        <v>42</v>
      </c>
      <c r="B90" s="157" t="s">
        <v>1393</v>
      </c>
      <c r="C90" s="125" t="s">
        <v>1456</v>
      </c>
      <c r="D90" s="158">
        <f>SUM(E90,H90,K90)</f>
        <v>2647.5</v>
      </c>
      <c r="E90" s="158">
        <v>1323.75</v>
      </c>
      <c r="F90" s="158">
        <v>1323.75</v>
      </c>
      <c r="G90" s="158"/>
      <c r="H90" s="158">
        <v>1323.75</v>
      </c>
      <c r="I90" s="158">
        <v>1324</v>
      </c>
      <c r="J90" s="158"/>
      <c r="K90" s="158"/>
      <c r="L90" s="34"/>
      <c r="M90" s="34"/>
      <c r="N90" s="99" t="s">
        <v>1457</v>
      </c>
    </row>
    <row r="91" spans="1:14" s="96" customFormat="1" x14ac:dyDescent="0.3">
      <c r="A91" s="169"/>
      <c r="B91" s="170" t="s">
        <v>550</v>
      </c>
      <c r="C91" s="164"/>
      <c r="D91" s="166">
        <f>D92</f>
        <v>1877.7</v>
      </c>
      <c r="E91" s="166">
        <f t="shared" ref="E91:M91" si="52">E92</f>
        <v>938.85</v>
      </c>
      <c r="F91" s="166">
        <f t="shared" si="52"/>
        <v>0</v>
      </c>
      <c r="G91" s="166">
        <f t="shared" si="52"/>
        <v>0</v>
      </c>
      <c r="H91" s="166">
        <f t="shared" si="52"/>
        <v>938.85</v>
      </c>
      <c r="I91" s="166">
        <f t="shared" si="52"/>
        <v>9.1920000000000002</v>
      </c>
      <c r="J91" s="166">
        <f t="shared" si="52"/>
        <v>9.1920000000000002</v>
      </c>
      <c r="K91" s="166">
        <f t="shared" si="52"/>
        <v>0</v>
      </c>
      <c r="L91" s="166">
        <f t="shared" si="52"/>
        <v>0</v>
      </c>
      <c r="M91" s="166">
        <f t="shared" si="52"/>
        <v>0</v>
      </c>
      <c r="N91" s="168"/>
    </row>
    <row r="92" spans="1:14" s="96" customFormat="1" ht="40.5" x14ac:dyDescent="0.25">
      <c r="A92" s="156">
        <v>43</v>
      </c>
      <c r="B92" s="157" t="s">
        <v>1395</v>
      </c>
      <c r="C92" s="125" t="s">
        <v>1394</v>
      </c>
      <c r="D92" s="158">
        <f>SUM(E92,H92,K92)</f>
        <v>1877.7</v>
      </c>
      <c r="E92" s="158">
        <v>938.85</v>
      </c>
      <c r="F92" s="158"/>
      <c r="G92" s="158"/>
      <c r="H92" s="158">
        <v>938.85</v>
      </c>
      <c r="I92" s="158">
        <v>9.1920000000000002</v>
      </c>
      <c r="J92" s="158">
        <v>9.1920000000000002</v>
      </c>
      <c r="K92" s="158"/>
      <c r="L92" s="34"/>
      <c r="M92" s="34"/>
      <c r="N92" s="99"/>
    </row>
    <row r="93" spans="1:14" s="96" customFormat="1" x14ac:dyDescent="0.25">
      <c r="A93" s="169"/>
      <c r="B93" s="170" t="s">
        <v>562</v>
      </c>
      <c r="C93" s="172"/>
      <c r="D93" s="166">
        <f>SUM(D94)</f>
        <v>1990.3969999999999</v>
      </c>
      <c r="E93" s="166">
        <f t="shared" ref="E93:M93" si="53">SUM(E94)</f>
        <v>995.19799999999998</v>
      </c>
      <c r="F93" s="166">
        <f t="shared" si="53"/>
        <v>0</v>
      </c>
      <c r="G93" s="166">
        <f t="shared" si="53"/>
        <v>0</v>
      </c>
      <c r="H93" s="166">
        <f t="shared" si="53"/>
        <v>995.19899999999996</v>
      </c>
      <c r="I93" s="166">
        <f t="shared" si="53"/>
        <v>601.13800000000003</v>
      </c>
      <c r="J93" s="166">
        <f t="shared" si="53"/>
        <v>601.13800000000003</v>
      </c>
      <c r="K93" s="166">
        <f t="shared" si="53"/>
        <v>0</v>
      </c>
      <c r="L93" s="166">
        <f t="shared" si="53"/>
        <v>0</v>
      </c>
      <c r="M93" s="166">
        <f t="shared" si="53"/>
        <v>0</v>
      </c>
      <c r="N93" s="168"/>
    </row>
    <row r="94" spans="1:14" s="96" customFormat="1" ht="60.75" x14ac:dyDescent="0.25">
      <c r="A94" s="156">
        <v>44</v>
      </c>
      <c r="B94" s="157" t="s">
        <v>1396</v>
      </c>
      <c r="C94" s="125" t="s">
        <v>1458</v>
      </c>
      <c r="D94" s="158">
        <f>SUM(E94,H94,K94)</f>
        <v>1990.3969999999999</v>
      </c>
      <c r="E94" s="158">
        <v>995.19799999999998</v>
      </c>
      <c r="F94" s="158"/>
      <c r="G94" s="158"/>
      <c r="H94" s="158">
        <v>995.19899999999996</v>
      </c>
      <c r="I94" s="158">
        <v>601.13800000000003</v>
      </c>
      <c r="J94" s="158">
        <v>601.13800000000003</v>
      </c>
      <c r="K94" s="158"/>
      <c r="L94" s="34"/>
      <c r="M94" s="34"/>
      <c r="N94" s="99"/>
    </row>
    <row r="95" spans="1:14" s="96" customFormat="1" x14ac:dyDescent="0.3">
      <c r="A95" s="169"/>
      <c r="B95" s="170" t="s">
        <v>565</v>
      </c>
      <c r="C95" s="164"/>
      <c r="D95" s="166">
        <f>D96</f>
        <v>2762.0529999999999</v>
      </c>
      <c r="E95" s="166">
        <f t="shared" ref="E95:M95" si="54">E96</f>
        <v>1380</v>
      </c>
      <c r="F95" s="166">
        <f t="shared" si="54"/>
        <v>492.72300000000001</v>
      </c>
      <c r="G95" s="166">
        <f t="shared" si="54"/>
        <v>0</v>
      </c>
      <c r="H95" s="166">
        <f t="shared" si="54"/>
        <v>1282.0530000000001</v>
      </c>
      <c r="I95" s="166">
        <f t="shared" si="54"/>
        <v>524.99900000000002</v>
      </c>
      <c r="J95" s="166">
        <f t="shared" si="54"/>
        <v>509.077</v>
      </c>
      <c r="K95" s="166">
        <f t="shared" si="54"/>
        <v>100</v>
      </c>
      <c r="L95" s="166">
        <f t="shared" si="54"/>
        <v>0</v>
      </c>
      <c r="M95" s="166">
        <f t="shared" si="54"/>
        <v>0</v>
      </c>
      <c r="N95" s="168"/>
    </row>
    <row r="96" spans="1:14" s="96" customFormat="1" ht="40.5" x14ac:dyDescent="0.25">
      <c r="A96" s="156">
        <v>45</v>
      </c>
      <c r="B96" s="157" t="s">
        <v>1398</v>
      </c>
      <c r="C96" s="125" t="s">
        <v>1397</v>
      </c>
      <c r="D96" s="158">
        <f>SUM(E96,H96,K96)</f>
        <v>2762.0529999999999</v>
      </c>
      <c r="E96" s="158">
        <v>1380</v>
      </c>
      <c r="F96" s="158">
        <v>492.72300000000001</v>
      </c>
      <c r="G96" s="158"/>
      <c r="H96" s="158">
        <v>1282.0530000000001</v>
      </c>
      <c r="I96" s="158">
        <v>524.99900000000002</v>
      </c>
      <c r="J96" s="158">
        <v>509.077</v>
      </c>
      <c r="K96" s="158">
        <v>100</v>
      </c>
      <c r="L96" s="34"/>
      <c r="M96" s="34"/>
      <c r="N96" s="99"/>
    </row>
    <row r="99" spans="6:6" x14ac:dyDescent="0.3">
      <c r="F99" s="87"/>
    </row>
  </sheetData>
  <autoFilter ref="A3:AV96"/>
  <mergeCells count="1">
    <mergeCell ref="A1:N1"/>
  </mergeCells>
  <pageMargins left="0.7" right="0.7" top="0.75" bottom="0.75" header="0.3" footer="0.3"/>
  <pageSetup paperSize="9" scale="17" orientation="portrait" horizontalDpi="0" verticalDpi="0" r:id="rId1"/>
  <ignoredErrors>
    <ignoredError sqref="D7:D96" formula="1"/>
    <ignoredError sqref="H22 H27 H40"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3</vt:i4>
      </vt:variant>
      <vt:variant>
        <vt:lpstr>Іменовані діапазони</vt:lpstr>
      </vt:variant>
      <vt:variant>
        <vt:i4>4</vt:i4>
      </vt:variant>
    </vt:vector>
  </HeadingPairs>
  <TitlesOfParts>
    <vt:vector size="7" baseType="lpstr">
      <vt:lpstr>Звіт</vt:lpstr>
      <vt:lpstr>Додаток 1 місцеві ініціативи</vt:lpstr>
      <vt:lpstr>Додаток 2 РЗ</vt:lpstr>
      <vt:lpstr>Звіт!Заголовки_для_друку</vt:lpstr>
      <vt:lpstr>'Додаток 1 місцеві ініціативи'!Область_друку</vt:lpstr>
      <vt:lpstr>'Додаток 2 РЗ'!Область_друку</vt:lpstr>
      <vt:lpstr>Звіт!Область_друку</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dek231</dc:creator>
  <cp:lastModifiedBy>rada72</cp:lastModifiedBy>
  <cp:lastPrinted>2020-07-29T12:03:38Z</cp:lastPrinted>
  <dcterms:created xsi:type="dcterms:W3CDTF">2016-10-28T09:42:58Z</dcterms:created>
  <dcterms:modified xsi:type="dcterms:W3CDTF">2021-10-19T13:39:47Z</dcterms:modified>
</cp:coreProperties>
</file>